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2016\Tervezés\T039_Sáp_művelődési ház\Költségvetés\Végleges_2018\"/>
    </mc:Choice>
  </mc:AlternateContent>
  <bookViews>
    <workbookView xWindow="0" yWindow="0" windowWidth="19200" windowHeight="7305"/>
  </bookViews>
  <sheets>
    <sheet name="Záradék" sheetId="19" r:id="rId1"/>
    <sheet name="Összesítő" sheetId="18" r:id="rId2"/>
    <sheet name="Zsaluzás és állványozás" sheetId="16" r:id="rId3"/>
    <sheet name="Irtás, föld- és sziklamunka" sheetId="15" r:id="rId4"/>
    <sheet name="Síkalapozás" sheetId="14" r:id="rId5"/>
    <sheet name="Helyszíni beton és vasbeton mun" sheetId="13" r:id="rId6"/>
    <sheet name="Ácsmunka" sheetId="10" r:id="rId7"/>
    <sheet name="Vakolás és rabicolás" sheetId="9" r:id="rId8"/>
    <sheet name="Szárazépítés" sheetId="8" r:id="rId9"/>
    <sheet name="Tetőfedés" sheetId="7" r:id="rId10"/>
    <sheet name="Aljzatkészítés, hideg- és meleg" sheetId="6" r:id="rId11"/>
    <sheet name="Bádogozás" sheetId="5" r:id="rId12"/>
    <sheet name="Fa- és műanyag szerkezet elhely" sheetId="4" r:id="rId13"/>
    <sheet name="Fém nyílászáró és épületlakatos" sheetId="1" r:id="rId14"/>
    <sheet name="Felületképzés" sheetId="2" r:id="rId15"/>
    <sheet name="Szigetelés" sheetId="3" r:id="rId16"/>
    <sheet name="Kőburkolat készítése" sheetId="21" r:id="rId17"/>
    <sheet name="Megújuló energiahasznosító bere" sheetId="22" r:id="rId18"/>
    <sheet name="Elektromos " sheetId="24" r:id="rId19"/>
  </sheets>
  <definedNames>
    <definedName name="_xlnm.Print_Area" localSheetId="6">Ácsmunka!$A$1:$G$24</definedName>
    <definedName name="_xlnm.Print_Area" localSheetId="10">'Aljzatkészítés, hideg- és meleg'!$A$1:$G$11</definedName>
    <definedName name="_xlnm.Print_Area" localSheetId="11">Bádogozás!$A$1:$G$16</definedName>
    <definedName name="_xlnm.Print_Area" localSheetId="18">'Elektromos '!$A$1:$G$72</definedName>
    <definedName name="_xlnm.Print_Area" localSheetId="12">'Fa- és műanyag szerkezet elhely'!$A$1:$G$24</definedName>
    <definedName name="_xlnm.Print_Area" localSheetId="14">Felületképzés!$A$1:$G$17</definedName>
    <definedName name="_xlnm.Print_Area" localSheetId="13">'Fém nyílászáró és épületlakatos'!$A$1:$G$7</definedName>
    <definedName name="_xlnm.Print_Area" localSheetId="5">'Helyszíni beton és vasbeton mun'!$A$1:$G$18</definedName>
    <definedName name="_xlnm.Print_Area" localSheetId="3">'Irtás, föld- és sziklamunka'!$A$1:$G$22</definedName>
    <definedName name="_xlnm.Print_Area" localSheetId="16">'Kőburkolat készítése'!$A$1:$G$4</definedName>
    <definedName name="_xlnm.Print_Area" localSheetId="17">'Megújuló energiahasznosító bere'!$A$1:$G$8</definedName>
    <definedName name="_xlnm.Print_Area" localSheetId="1">Összesítő!$A$1:$B$21</definedName>
    <definedName name="_xlnm.Print_Area" localSheetId="4">Síkalapozás!$A$1:$G$4</definedName>
    <definedName name="_xlnm.Print_Area" localSheetId="8">Szárazépítés!$A$1:$G$7</definedName>
    <definedName name="_xlnm.Print_Area" localSheetId="15">Szigetelés!$A$1:$G$12</definedName>
    <definedName name="_xlnm.Print_Area" localSheetId="9">Tetőfedés!$A$1:$G$26</definedName>
    <definedName name="_xlnm.Print_Area" localSheetId="7">'Vakolás és rabicolás'!$A$1:$G$13</definedName>
    <definedName name="_xlnm.Print_Area" localSheetId="0">Záradék!$A$1:$C$30</definedName>
    <definedName name="_xlnm.Print_Area" localSheetId="2">'Zsaluzás és állványozás'!$A$1:$G$12</definedName>
  </definedNames>
  <calcPr calcId="152511" fullPrecision="0"/>
</workbook>
</file>

<file path=xl/calcChain.xml><?xml version="1.0" encoding="utf-8"?>
<calcChain xmlns="http://schemas.openxmlformats.org/spreadsheetml/2006/main">
  <c r="G70" i="24" l="1"/>
  <c r="G68" i="24"/>
  <c r="G62" i="24"/>
  <c r="G54" i="24"/>
  <c r="G52" i="24"/>
  <c r="G6" i="22"/>
  <c r="G5" i="22"/>
  <c r="G4" i="22"/>
  <c r="G2" i="22"/>
  <c r="G4" i="3"/>
  <c r="G11" i="2"/>
  <c r="G9" i="2"/>
  <c r="G7" i="2"/>
  <c r="G5" i="2"/>
  <c r="G8" i="4"/>
  <c r="G6" i="4"/>
  <c r="G4" i="4"/>
  <c r="G2" i="4"/>
  <c r="G14" i="5"/>
  <c r="G8" i="5"/>
  <c r="G6" i="5"/>
  <c r="G4" i="5"/>
  <c r="G2" i="5"/>
  <c r="G3" i="6"/>
  <c r="G22" i="7"/>
  <c r="G20" i="7"/>
  <c r="G18" i="7"/>
  <c r="G12" i="7"/>
  <c r="G4" i="7"/>
  <c r="G2" i="8"/>
  <c r="G11" i="9"/>
  <c r="G14" i="10"/>
  <c r="G12" i="10"/>
  <c r="G10" i="10"/>
  <c r="G8" i="10"/>
  <c r="G6" i="10"/>
  <c r="G4" i="10"/>
  <c r="G2" i="10"/>
  <c r="G14" i="13"/>
  <c r="G12" i="13"/>
  <c r="G4" i="13"/>
  <c r="G2" i="14"/>
  <c r="G4" i="14" s="1"/>
  <c r="B5" i="18" s="1"/>
  <c r="G20" i="15"/>
  <c r="G18" i="15"/>
  <c r="G16" i="15"/>
  <c r="G8" i="22" l="1"/>
  <c r="B18" i="18" s="1"/>
  <c r="G2" i="3" l="1"/>
  <c r="G8" i="24" l="1"/>
  <c r="G24" i="24"/>
  <c r="G30" i="24"/>
  <c r="G38" i="24"/>
  <c r="G44" i="24"/>
  <c r="G64" i="24"/>
  <c r="G18" i="24"/>
  <c r="G2" i="24"/>
  <c r="G13" i="24"/>
  <c r="G5" i="24"/>
  <c r="G11" i="24"/>
  <c r="G15" i="24"/>
  <c r="G21" i="24"/>
  <c r="G27" i="24"/>
  <c r="G34" i="24"/>
  <c r="G41" i="24"/>
  <c r="G46" i="24"/>
  <c r="G56" i="24"/>
  <c r="G66" i="24"/>
  <c r="G58" i="24" l="1"/>
  <c r="G50" i="24"/>
  <c r="G48" i="24"/>
  <c r="G60" i="24"/>
  <c r="G72" i="24" l="1"/>
  <c r="B19" i="18" s="1"/>
  <c r="G7" i="9" l="1"/>
  <c r="G10" i="3" l="1"/>
  <c r="G2" i="21" l="1"/>
  <c r="G4" i="21" s="1"/>
  <c r="B17" i="18" s="1"/>
  <c r="G6" i="3"/>
  <c r="D3" i="2" l="1"/>
  <c r="G3" i="2" l="1"/>
  <c r="G4" i="8" l="1"/>
  <c r="G6" i="8" s="1"/>
  <c r="B9" i="18" s="1"/>
  <c r="G18" i="4" l="1"/>
  <c r="G14" i="4"/>
  <c r="G10" i="4"/>
  <c r="D20" i="10"/>
  <c r="D16" i="13"/>
  <c r="G16" i="13" s="1"/>
  <c r="D2" i="13"/>
  <c r="G2" i="13" s="1"/>
  <c r="G13" i="2"/>
  <c r="D3" i="1"/>
  <c r="G12" i="5"/>
  <c r="D7" i="6"/>
  <c r="G9" i="6"/>
  <c r="G24" i="7"/>
  <c r="G16" i="7"/>
  <c r="G14" i="7"/>
  <c r="G8" i="7"/>
  <c r="G6" i="7"/>
  <c r="D2" i="7"/>
  <c r="G20" i="10"/>
  <c r="G16" i="10"/>
  <c r="G8" i="13"/>
  <c r="G14" i="15"/>
  <c r="G12" i="15"/>
  <c r="G6" i="15"/>
  <c r="G2" i="15"/>
  <c r="G4" i="16"/>
  <c r="G8" i="16"/>
  <c r="G6" i="16" l="1"/>
  <c r="G4" i="15"/>
  <c r="G6" i="13"/>
  <c r="G5" i="9"/>
  <c r="G5" i="6"/>
  <c r="G10" i="5"/>
  <c r="G16" i="5" s="1"/>
  <c r="B12" i="18" s="1"/>
  <c r="G5" i="1"/>
  <c r="G12" i="4"/>
  <c r="G20" i="4"/>
  <c r="G22" i="10"/>
  <c r="G9" i="9"/>
  <c r="G7" i="6"/>
  <c r="G22" i="4"/>
  <c r="G10" i="16"/>
  <c r="G2" i="16"/>
  <c r="G8" i="15"/>
  <c r="G10" i="13"/>
  <c r="G8" i="3"/>
  <c r="G12" i="3" s="1"/>
  <c r="B16" i="18" s="1"/>
  <c r="G16" i="4"/>
  <c r="G10" i="15"/>
  <c r="G18" i="10"/>
  <c r="G3" i="9"/>
  <c r="G2" i="7"/>
  <c r="G10" i="7"/>
  <c r="G3" i="1"/>
  <c r="G15" i="2"/>
  <c r="G17" i="2" s="1"/>
  <c r="B15" i="18" s="1"/>
  <c r="G24" i="4" l="1"/>
  <c r="B13" i="18" s="1"/>
  <c r="G13" i="9"/>
  <c r="B8" i="18" s="1"/>
  <c r="G24" i="10"/>
  <c r="B7" i="18" s="1"/>
  <c r="G26" i="7"/>
  <c r="B10" i="18" s="1"/>
  <c r="G7" i="1"/>
  <c r="B14" i="18" s="1"/>
  <c r="G22" i="15"/>
  <c r="B4" i="18" s="1"/>
  <c r="G18" i="13"/>
  <c r="B6" i="18" s="1"/>
  <c r="G12" i="16"/>
  <c r="B3" i="18" s="1"/>
  <c r="G11" i="6"/>
  <c r="B11" i="18" s="1"/>
  <c r="B20" i="18" l="1"/>
  <c r="C17" i="19" l="1"/>
  <c r="C18" i="19" s="1"/>
  <c r="C19" i="19" s="1"/>
  <c r="C20" i="19" s="1"/>
  <c r="C21" i="19" s="1"/>
</calcChain>
</file>

<file path=xl/sharedStrings.xml><?xml version="1.0" encoding="utf-8"?>
<sst xmlns="http://schemas.openxmlformats.org/spreadsheetml/2006/main" count="556" uniqueCount="300">
  <si>
    <t>Munkanem megnevezése</t>
  </si>
  <si>
    <t>Ssz.</t>
  </si>
  <si>
    <t>Tételszám</t>
  </si>
  <si>
    <t>Tétel szövege</t>
  </si>
  <si>
    <t>Menny.</t>
  </si>
  <si>
    <t>Egység</t>
  </si>
  <si>
    <t>db</t>
  </si>
  <si>
    <t>Munkanem összesen:</t>
  </si>
  <si>
    <t>150010010784</t>
  </si>
  <si>
    <t>m2</t>
  </si>
  <si>
    <t>Sávalap egyoldalas zsaluzása fa zsaluzattal, max. 0,8 m magasságig</t>
  </si>
  <si>
    <t>150020010856</t>
  </si>
  <si>
    <t>Kétoldali falzsaluzás függőleges vagy ferde sík felülettel, fa zsaluzattal, 3 m magasságig</t>
  </si>
  <si>
    <t>150040011753</t>
  </si>
  <si>
    <t>Gerendazsaluzás, 20-60 cm oldalmagasság között, fa zsaluzattal, alátámasztó állvánnyal, födémzsaluzattól függetlenül készítve, 3,01-4 m magasság között</t>
  </si>
  <si>
    <t>150120012425</t>
  </si>
  <si>
    <t>150120012861</t>
  </si>
  <si>
    <t>Zsaluzás és állványozás</t>
  </si>
  <si>
    <t>210020014456</t>
  </si>
  <si>
    <t>m3</t>
  </si>
  <si>
    <t>Humuszos termőréteg, termőföld leszedése, terítése gépi erővel, 18%-os terephajlásig, bármilyen talajban, szállítással, 50,0 m-ig</t>
  </si>
  <si>
    <t>210030014884</t>
  </si>
  <si>
    <t>210030014923</t>
  </si>
  <si>
    <t>210030015356</t>
  </si>
  <si>
    <t>Földvisszatöltés munkagödörbe vagy munkaárokba, tömörítés nélkül, réteges elterítéssel, I-IV. osztályú talajban, kézi erővel, az anyag súlypontja karoláson belül, a vezeték (műtárgy) felett és mellett 50 cm vastagságig</t>
  </si>
  <si>
    <t>210040015663</t>
  </si>
  <si>
    <t>Tükörkészítés tömörítés nélkül, sík felületen gépi erővel, kiegészítő kézi munkával talajosztály: I-IV.</t>
  </si>
  <si>
    <t>210080016246</t>
  </si>
  <si>
    <t>Tömörítés bármely tömörítési osztályban gépi erővel, kis felületen, tömörségi fok: 95%</t>
  </si>
  <si>
    <t>210112614054</t>
  </si>
  <si>
    <t>Feltöltések alap- és lábazati falak közé és alagsori vagy alá nem pincézett földszinti padozatok alá, az anyag szétterítésével, mozgatásával, kézi döngöléssel, osztályozatlan kavicsból Természetes szemmegoszlású kavics, THK  0/32 O-TT, Nyékládháza</t>
  </si>
  <si>
    <t>210110016762</t>
  </si>
  <si>
    <t>210110016825</t>
  </si>
  <si>
    <t>Munkahelyi depóniából építési törmelék konténerbe rakása,  kézi erővel, önálló munka esetén elszámolva, konténer szállítás nélkül</t>
  </si>
  <si>
    <t>Irtás, föld- és sziklamunka</t>
  </si>
  <si>
    <t>230030024323</t>
  </si>
  <si>
    <t>Síkalapozás</t>
  </si>
  <si>
    <t>310000034810</t>
  </si>
  <si>
    <t>Beton aljzatok, járdák bontása 10 cm vastagságig, kavicsbetonból, salakbetonból</t>
  </si>
  <si>
    <t>t</t>
  </si>
  <si>
    <t>310010035172</t>
  </si>
  <si>
    <t>Hegesztett betonacél háló szerelése tartószerkezetbe FERALPI 8K1515 építési síkháló; 5,00 x 2,15 m; 150 x 150 mm osztással Ø 8,00 / 8,00 BHB55.50</t>
  </si>
  <si>
    <t>310210045512</t>
  </si>
  <si>
    <t>310210060954</t>
  </si>
  <si>
    <t>310300062395</t>
  </si>
  <si>
    <t>310300062434</t>
  </si>
  <si>
    <t>Helyszíni beton és vasbeton munka</t>
  </si>
  <si>
    <t>m</t>
  </si>
  <si>
    <t>350000108132</t>
  </si>
  <si>
    <t>Tetőlécezés bontása bármely egyszeres hornyolt cserépfedés alatt</t>
  </si>
  <si>
    <t>350000108156</t>
  </si>
  <si>
    <t>Szelemenek bontása hullámpalafedésnél</t>
  </si>
  <si>
    <t>350000108236</t>
  </si>
  <si>
    <t>Egyéb ácsszerkezetek, lécrekeszfal bontása</t>
  </si>
  <si>
    <t>350010108291</t>
  </si>
  <si>
    <t>350021673806</t>
  </si>
  <si>
    <t>Fóliaterítés és -felerősítés 10 cm-es átfedéssel MASTERPLAST Isoflex Classic PP szövet alapú tetőfólia magas szakítószilárdsággal mérsékelten hővisszaverő felülettel, W1, Cikkszám: 0205-00015000</t>
  </si>
  <si>
    <t>350030108721</t>
  </si>
  <si>
    <t>Tetőlécezés hornyolt cserépfedés alá Fenyő tetőléc 3-6,5 m 25x50 mm</t>
  </si>
  <si>
    <t>350030108830</t>
  </si>
  <si>
    <t>Tetőlécezés tetőfelület ellenlécezésének elkészítése</t>
  </si>
  <si>
    <t>350030108934</t>
  </si>
  <si>
    <t>Gerincléc elhelyezése gerincléctartóra, taréjgerinc- és élgerincképzésnél Tetőléc 2-6.5 m hosszú 30/32x48/50 mm</t>
  </si>
  <si>
    <t>350040108960</t>
  </si>
  <si>
    <t>Deszkázás ereszdeszkázás gyalult, hornyolt deszkával, hajópadlóval</t>
  </si>
  <si>
    <t>350111534402</t>
  </si>
  <si>
    <t>Faanyag gomba és rovarkártevő elleni megelőző, egyidejűleg égéskésleltető védelme merítéses, bemártásos, fürösztéses technológiával felhordott anyaggal KEMIKÁL TETOL FB égéskésleltető, gomba- és rovarkárosítás elleni, faanyagvédő szer, zöld</t>
  </si>
  <si>
    <t>Ácsmunka</t>
  </si>
  <si>
    <t>Vakolás és rabicolás</t>
  </si>
  <si>
    <t>390000154913</t>
  </si>
  <si>
    <t>Gipszkarton álmennyezetek bontása</t>
  </si>
  <si>
    <t>Szárazépítés</t>
  </si>
  <si>
    <t>410000197685</t>
  </si>
  <si>
    <t>Azbesztmentes síkpala fedés bontása (bármely méretű)</t>
  </si>
  <si>
    <t>410000197690</t>
  </si>
  <si>
    <t>Azbesztmentes hullámlemez fedés bontása (pala, fém, műanyag)</t>
  </si>
  <si>
    <t>410033621600</t>
  </si>
  <si>
    <t>Síklapú, kettősfedésű húzott égetett agyag tetőcserép fedéseknél élgerincnél kezdő gerinccserép vagy taréjgerincnél kezdő gerincelem elhelyezése TONDACH Sajtolt sima kezdő gerinccserép, téglavörös</t>
  </si>
  <si>
    <t>410033621665</t>
  </si>
  <si>
    <t>Síklapú, kettősfedésű húzott égetett agyag tetőcserép fedéseknél élgerinc és taréjgerinc csatlakozásnál 3 tengelyű elosztókúp elhelyezése TONDACH Hármas gerincelosztó elem hornyolt gerinccseréphez, téglavörös</t>
  </si>
  <si>
    <t>410030200081</t>
  </si>
  <si>
    <t>Síklapú, kettősfedésű húzott égetett agyag tetőcserép fedéseknél tetőkibúvó ablak elhelyezése TONDACH univerzális tetőkibúvó ablak 45x55 cm</t>
  </si>
  <si>
    <t>410033622130</t>
  </si>
  <si>
    <t>Egyszeres fedés húzott, hornyolt tetőcserepekkel, 41-45° tetőhajlásszög között, minden második cserép rögzítésével TONDACH Hornyolt hódfarkú alapcserép 21x40 cm, téglavörös</t>
  </si>
  <si>
    <t>410030201575</t>
  </si>
  <si>
    <t>Egyszeres húzott, hornyolt  tetőcserép fedésnél, fém vápaelem elhelyezése TONDACH alumínium vápatekercs, 600 mm, piros/barna</t>
  </si>
  <si>
    <t>410030201011</t>
  </si>
  <si>
    <t>Egyszeres húzott, hornyolt  tetőcserép fedésnél, élgerinc készítése kúpcseréppel, kúpcseréprögzítővel,gerincszellőző-szalaggal, fésűs gerincelemmel vagy kúpalátéttel TONDACH Hornyolt gerinccserép gerincrögzítővel, kerámia, 38x17 cm, téglavörös</t>
  </si>
  <si>
    <t>410033622275</t>
  </si>
  <si>
    <t>Egyszeres húzott, hornyolt  tetőcserép fedésnél, szellőzőcserép elhelyezése TONDACH Hornyolt hódfarkú szellőzőcserép 21x40 cm, téglavörös</t>
  </si>
  <si>
    <t>410030201185</t>
  </si>
  <si>
    <t>Egyszeres húzott, hornyolt  tetőcserép fedésnél, szellőzőelem, szellőzőszalag vagy lezárófésű elhelyezése eresznél TONDACH műanyag szellőzőszalag 100 mm</t>
  </si>
  <si>
    <t>410030201374</t>
  </si>
  <si>
    <t>Egyszeres húzott, hornyolt  tetőcserép fedésnél, hófogó- és biztonsági rendszer kiegészítők  elhelyezése tetőfelületen TONDACH fém hófogó hornyolt tetőcseréphez C 380</t>
  </si>
  <si>
    <t>410030201495</t>
  </si>
  <si>
    <t>Egyszeres húzott, hornyolt  tetőcserép fedésnél, antennakivezető vagy csatornaszellőző egység elhelyezése TONDACH kerámia csatornaszellőző garnitúra, engóbozott</t>
  </si>
  <si>
    <t>Tetőfedés</t>
  </si>
  <si>
    <t>420220260132</t>
  </si>
  <si>
    <t>Padlóburkolat készítése, kültérben, hőterhelt felületen, tégla, beton, vakolt alapfelületen, gres, kőporcelán lappal, kötésben vagy hálósan, 3-5 mm vtg. ragasztóba rakva, 1-10 mm fugaszélességgel, 20x20 - 40x40 cm közötti lapmérettel MAPEI Keraflex cementkötésű ragasztóhabarcs, szürke, Ultracolor Plus fugázóhabarcs, fehér</t>
  </si>
  <si>
    <t>420222276696</t>
  </si>
  <si>
    <t>Lábazatburkolat készítése, kültérben, gres, kőporcelán lappal, egyenes, egysoros kivitelben, 3-5 mm ragasztóba rakva, 1-10 mm fugaszélességgel, 10 cm magasságig, 20x20 - 40×40 cm közötti lapmérettel MAPEI Keraflex cementkötésű ragasztóhabarcs, szürke, Ultracolor Plus fugázóhabarcs, fehér</t>
  </si>
  <si>
    <t>420222285501</t>
  </si>
  <si>
    <t>Lépcsőburkolat készítése, kültérben, 3-10 mm ragasztóba rakva,  1-20 mm fugaszélességgel, járólap 35 cm szélességig,  3 cm lapvastagságig, (élvédelem nélkül) gres, kőporcelán lappal, 20x20 - 40×40 cm közötti lapmérettel MAPEI Keraflex cementkötésű ragasztóhabarcs, szürke, Ultracolor Plus fugázóhabarcs, fehér</t>
  </si>
  <si>
    <t>420222287622</t>
  </si>
  <si>
    <t>Lépcsőburkolat készítése, kültérben, 3-10 mm ragasztóba rakva,  1-20 mm fugaszélességgel, homloklap, tagozat nélkül, gres, kőporcelán lappal, 20x20 - 40×40 cm közötti lapmérettel MAPEI Keraflex cementkötésű ragasztóhabarcs, szürke, Ultracolor Plus fugázóhabarcs, fehér</t>
  </si>
  <si>
    <t>Aljzatkészítés, hideg- és melegburkolat készítése</t>
  </si>
  <si>
    <t>430000330732</t>
  </si>
  <si>
    <t>Függőereszcsatorna bontása, 50 cm kiterített szélességig</t>
  </si>
  <si>
    <t>430000330773</t>
  </si>
  <si>
    <t>Lefolyó csatorna bontása 50 cm kiterített szélességig</t>
  </si>
  <si>
    <t>430000330790</t>
  </si>
  <si>
    <t>Szegélyek, párkány könyöklő bontása, 100 cm kiterített szélességig</t>
  </si>
  <si>
    <t>430000330800</t>
  </si>
  <si>
    <t>Falfedések egy vagy két vízorros, hajlatbádog bontása,100 cm kiterített szélességig</t>
  </si>
  <si>
    <t>430030345871</t>
  </si>
  <si>
    <t>Ablak- vagy szemöldökpárkány színes műanyagbevonatú horganyzott acéllemezből, 50 cm kiterített szélességig LINDAB Seamline FOP szegély tűzihorganyzott acél + Classic bevonat, standard színben, 0,5 mm vtg., kiterített szélesség: 151-200 mm</t>
  </si>
  <si>
    <t>Bádogozás</t>
  </si>
  <si>
    <t>440000355513</t>
  </si>
  <si>
    <t>440000355525</t>
  </si>
  <si>
    <t>440000355530</t>
  </si>
  <si>
    <t>440022290373</t>
  </si>
  <si>
    <t>Fa ablakdeszka, könyöklő, elhelyezése (szereléssel) Ablakdeszka, (belső párkány) AD 260 Anyagminőség: S64, T68</t>
  </si>
  <si>
    <t>Fa- és műanyag szerkezet elhelyezése</t>
  </si>
  <si>
    <t>450040391525</t>
  </si>
  <si>
    <t>Cső kézfogó elhelyezése, falba szerelve Csőkézfogó</t>
  </si>
  <si>
    <t>Fém nyílászáró és épületlakatos-szerkezet elhelyezése</t>
  </si>
  <si>
    <t>470001589534</t>
  </si>
  <si>
    <t>Belső festéseknél felület előkészítése, részmunkák; felület glettelése zsákos kiszerelésű anyagból (alapozóval, sarokvédelemmel), bármilyen padozatú helyiségben, vakolt felületen, 1,5 mm vastagságban tagolatlan felületen RIGIPS RIMANO 0-3 belsőtéri nagyszilárdságú glettelőgipsz</t>
  </si>
  <si>
    <t>470000452702</t>
  </si>
  <si>
    <t>Fafelületek mázolásának előkészítő és részmunkái; fafelület beeresztő alapozása egy rétegben, oldószeres alapozóval, tagolatlan felületen Sadolin Base alapozó, EAN: 5904078059159</t>
  </si>
  <si>
    <t>470103626602</t>
  </si>
  <si>
    <t>Enyhén nedvszívó vagy sima falfelületek  tapadásközvetítő alapozása, szilikát káli-vízüveg alapú kvarchomok töltésű alapozóval, tagolatlan felületen POLI-FARBE Inntaler páraáteresztő szilikát alapozó</t>
  </si>
  <si>
    <t>470113626640</t>
  </si>
  <si>
    <t>Szilikátfestések, kálivízüveg kötőanyagú, nagy vízgőzáteresztő képességű, fehér vagy színes szilikát falfestés, új vagy régi lekapart ásványi előkészített alapfelületen, vakolaton, két rétegben, tagolatlan sima felületen POLI-FARBE Inntaler páraáteresztő szilikát beltéri falfesték</t>
  </si>
  <si>
    <t>470310505521</t>
  </si>
  <si>
    <t>Külső fafelületek lazúrozása, gyalult felületen, oldószeres lazúrral, két rétegben, tagolatlan felületen Sadolin Extra vastaglazúr, színtelen, EAN: 5992453081277</t>
  </si>
  <si>
    <t>Felületképzés</t>
  </si>
  <si>
    <t>480072432174</t>
  </si>
  <si>
    <t>480073301426</t>
  </si>
  <si>
    <t>Alátét- és elválasztó rétegek beépítése, védőlemez-, műanyagfátyol-, fólia vagy műanyagfilc egy rétegben, átlapolással, rögzítés nélkül, padló, födém szigeteléseknél, vízszintes felületen AUSTROTHERM polietilén fólia, 0,09 mm vastagságú, 2 m szélességű</t>
  </si>
  <si>
    <t>Szigetelés</t>
  </si>
  <si>
    <t>Összesen:</t>
  </si>
  <si>
    <t xml:space="preserve">                                       </t>
  </si>
  <si>
    <t xml:space="preserve">A munka leírása:                       </t>
  </si>
  <si>
    <t xml:space="preserve">Készült:                                                                      </t>
  </si>
  <si>
    <t>Költségvetés főösszesítő (HUF)</t>
  </si>
  <si>
    <t>Megnevezés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</si>
  <si>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</si>
  <si>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</si>
  <si>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</si>
  <si>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</si>
  <si>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</si>
  <si>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</si>
  <si>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Művelődési Ház felújítási munkái</t>
  </si>
  <si>
    <t>K-TÉTEL</t>
  </si>
  <si>
    <t>kg</t>
  </si>
  <si>
    <t>Veszélyes hulladék elszállítása lerakóhelyre és megsemmisítési díjja</t>
  </si>
  <si>
    <t>310011236821</t>
  </si>
  <si>
    <t>Betonacél-szerelés
Betonacél helyszíni szerelése függőleges vagy vízszintes tartószerkezetbe,
bordás betonacélból,
6-10 mm átmérő között
FERALPI hidegen húzott bordás betonacél, tekercsben, BHB55.50 8 mm</t>
  </si>
  <si>
    <t xml:space="preserve">350000108161 </t>
  </si>
  <si>
    <t xml:space="preserve">Tetődeszkázat bontása
</t>
  </si>
  <si>
    <t>Felületképzés (festés, mázolás, tapétázás, korrózióvédelem)
Felület előkészítések, részmunkák
Belső festéseknél felület előkészítése, részmunkák;
többrétegű enyves festék lekaparása és lemosása,
bármilyen padozatú helyiségben,
tagolatlan felületen</t>
  </si>
  <si>
    <t>100m2</t>
  </si>
  <si>
    <t>470000450312</t>
  </si>
  <si>
    <t>Egyéb beton és vasbeton szerkezetek
Térburkolat készítése 15 cm vastag betonból, tükörkiemeléssel,16 m˛-ként dilatálva, 8 cm kavicságyazattal, saját levében simítva cementszórással,X0b(H) környezeti osztályú,kissé képlékeny konzisztenciájú betonból
C16/20 - X0b(H) kissé képlékeny kavicsbeton keverék CEM 42,5 pc. Dçmax = 16 mm, m = 6,4 finomsági modulussal</t>
  </si>
  <si>
    <t>Elektromos</t>
  </si>
  <si>
    <r>
      <t>Födém; Padló hőszigetelő anyag elhelyezése, vízszintes felületen, nem járható födémre, szálas szigetelő anyaggal (üveggyapot, kőzetgyapot) URSA ELF kasírozatlan többfunkciós ásványgyapot (üveggyapot) hő- és hangszigetelő tekercs, λ</t>
    </r>
    <r>
      <rPr>
        <vertAlign val="subscript"/>
        <sz val="10"/>
        <color indexed="8"/>
        <rFont val="Arial Narrow"/>
        <family val="2"/>
        <charset val="238"/>
      </rPr>
      <t>D=0,044</t>
    </r>
    <r>
      <rPr>
        <sz val="10"/>
        <color indexed="8"/>
        <rFont val="Arial Narrow"/>
        <family val="2"/>
        <charset val="238"/>
      </rPr>
      <t xml:space="preserve"> (W/mK), 200 mm</t>
    </r>
  </si>
  <si>
    <r>
      <t>Fa nyílászáró szerkezetek bontása,  ajtó, ablak vagy kapu, 2,00 m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>-ig</t>
    </r>
  </si>
  <si>
    <r>
      <t>m</t>
    </r>
    <r>
      <rPr>
        <vertAlign val="superscript"/>
        <sz val="10"/>
        <color indexed="8"/>
        <rFont val="Arial Narrow"/>
        <family val="2"/>
        <charset val="238"/>
      </rPr>
      <t>2</t>
    </r>
  </si>
  <si>
    <r>
      <t>Fa nyílászáró szerkezetek bontása,  ajtó, ablak vagy kapu, 2,01-4,00 m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 xml:space="preserve"> között</t>
    </r>
  </si>
  <si>
    <r>
      <t>Fa nyílászáró szerkezetek bontása,  ajtó, ablak vagy kapu, 4,01-6,00 m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 xml:space="preserve"> között</t>
    </r>
  </si>
  <si>
    <r>
      <t>Fa tetőszerkezetek bármely rendszerben faragott (fűrészelt) fából, 0,020 m</t>
    </r>
    <r>
      <rPr>
        <vertAlign val="superscript"/>
        <sz val="10"/>
        <color indexed="8"/>
        <rFont val="Arial Narrow"/>
        <family val="2"/>
        <charset val="238"/>
      </rPr>
      <t>3</t>
    </r>
    <r>
      <rPr>
        <sz val="10"/>
        <color indexed="8"/>
        <rFont val="Arial Narrow"/>
        <family val="2"/>
        <charset val="238"/>
      </rPr>
      <t>/m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 xml:space="preserve"> bedolgozott famennyiségig Fűrészelt gerenda 150x200-300x300 mm 3-6.5 m I.o.</t>
    </r>
  </si>
  <si>
    <r>
      <t>Vasbeton gerenda készítése,  X0v(H), XC1, XC2, XC3 környezeti osztályú,  kissé képlékeny vagy képlékeny konzisztenciájú betonból, kézi bedolgozással, vibrátoros tömörítéssel, 401-750 cm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 xml:space="preserve"> keresztmetszet között C20/25 - XC1 képlékeny kavicsbeton keverék CEM 42,5 pc. D</t>
    </r>
    <r>
      <rPr>
        <vertAlign val="subscript"/>
        <sz val="10"/>
        <color indexed="8"/>
        <rFont val="Arial Narrow"/>
        <family val="2"/>
        <charset val="238"/>
      </rPr>
      <t>max</t>
    </r>
    <r>
      <rPr>
        <sz val="10"/>
        <color indexed="8"/>
        <rFont val="Arial Narrow"/>
        <family val="2"/>
        <charset val="238"/>
      </rPr>
      <t xml:space="preserve"> = 16 mm, m = 6,6 finomsági modulussal</t>
    </r>
  </si>
  <si>
    <r>
      <t>Lépcső készítése vasbetonból, X0v(H), XC1, XC2, XC3 környezeti osztályú, kissé képlékeny vagy képlékeny konzisztenciájú betonból, betonszivattyús technológiával, vibrátoros tömörítéssel C20/25 - X0v(H) képlékeny kavicsbeton keverék CEM 52,5 pc. D</t>
    </r>
    <r>
      <rPr>
        <vertAlign val="subscript"/>
        <sz val="10"/>
        <color indexed="8"/>
        <rFont val="Arial Narrow"/>
        <family val="2"/>
        <charset val="238"/>
      </rPr>
      <t>max</t>
    </r>
    <r>
      <rPr>
        <sz val="10"/>
        <color indexed="8"/>
        <rFont val="Arial Narrow"/>
        <family val="2"/>
        <charset val="238"/>
      </rPr>
      <t xml:space="preserve"> = 16 mm, m = 6,5 finomsági modulussal</t>
    </r>
  </si>
  <si>
    <r>
      <t>Beton aljzat készítése helyszínen kevert betonból, kézi továbbítással és bedolgozással, merev aljzatra, tartószerkezetre léccel lehúzva, kavicsbetonból, C 8/10 - C 16/20 kissé képlékeny konzisztenciájú betonból, 6 cm vastagságig C16/20 - X0b(H) kissé képlékeny kavicsbeton keverék CEM 42,5 pc. D</t>
    </r>
    <r>
      <rPr>
        <vertAlign val="subscript"/>
        <sz val="10"/>
        <color indexed="8"/>
        <rFont val="Arial Narrow"/>
        <family val="2"/>
        <charset val="238"/>
      </rPr>
      <t>max</t>
    </r>
    <r>
      <rPr>
        <sz val="10"/>
        <color indexed="8"/>
        <rFont val="Arial Narrow"/>
        <family val="2"/>
        <charset val="238"/>
      </rPr>
      <t xml:space="preserve"> = 16 mm, m = 6,4 finomsági modulussal</t>
    </r>
  </si>
  <si>
    <r>
      <t>Beton aljzat készítése helyszínen kevert betonból, kézi továbbítással és bedolgozással, merev aljzatra, tartószerkezetre léccel lehúzva, kavicsbetonból, C 8/10 - C 16/20 kissé képlékeny konzisztenciájú betonból, 6 cm vastagság felett C16/20 - X0b(H) kissé képlékeny kavicsbeton keverék CEM 42,5 pc. D</t>
    </r>
    <r>
      <rPr>
        <vertAlign val="subscript"/>
        <sz val="10"/>
        <color indexed="8"/>
        <rFont val="Arial Narrow"/>
        <family val="2"/>
        <charset val="238"/>
      </rPr>
      <t>max</t>
    </r>
    <r>
      <rPr>
        <sz val="10"/>
        <color indexed="8"/>
        <rFont val="Arial Narrow"/>
        <family val="2"/>
        <charset val="238"/>
      </rPr>
      <t xml:space="preserve"> = 16 mm, m = 6,4 finomsági modulussal</t>
    </r>
  </si>
  <si>
    <r>
      <t>Vasbeton sáv-, talp-, lemez- vagy gerendaalap készítése helyszínen kevert .....minőségű betonból C20/25 - X0v(H) képlékeny kavicsbeton keverék CEM 32,5 pc. D</t>
    </r>
    <r>
      <rPr>
        <vertAlign val="subscript"/>
        <sz val="10"/>
        <color indexed="8"/>
        <rFont val="Arial Narrow"/>
        <family val="2"/>
        <charset val="238"/>
      </rPr>
      <t>max</t>
    </r>
    <r>
      <rPr>
        <sz val="10"/>
        <color indexed="8"/>
        <rFont val="Arial Narrow"/>
        <family val="2"/>
        <charset val="238"/>
      </rPr>
      <t xml:space="preserve"> = 16 mm, m = 6,6 finomsági modulussal</t>
    </r>
  </si>
  <si>
    <r>
      <t>Munkaárok földkiemelése közmű nélküli területen, gépi erővel, kiegészítő kézi munkával, bármely konzisztenciájú, I-IV. oszt. talajban, dúcolás nélkül, 3,0 m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 xml:space="preserve"> szelvényig</t>
    </r>
  </si>
  <si>
    <r>
      <t>Munkagödör földkiemelése épületek és műtárgyak helyén bármely konzisztenciájú, I-IV. oszt. talajban, gépi erővel, kiegészítő kézi munkával, alapterület: 10,00 m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>-ig, 2,0 m mélységig</t>
    </r>
  </si>
  <si>
    <r>
      <t>Építési törmelék konténeres elszállítása, lerakása, lerakóhelyi díjjal, 5,0 m</t>
    </r>
    <r>
      <rPr>
        <vertAlign val="superscript"/>
        <sz val="10"/>
        <color indexed="8"/>
        <rFont val="Arial Narrow"/>
        <family val="2"/>
        <charset val="238"/>
      </rPr>
      <t>3</t>
    </r>
    <r>
      <rPr>
        <sz val="10"/>
        <color indexed="8"/>
        <rFont val="Arial Narrow"/>
        <family val="2"/>
        <charset val="238"/>
      </rPr>
      <t>-es konténerbe</t>
    </r>
  </si>
  <si>
    <r>
      <t>Homlokzati csőállvány állítása állványcsőből mint munkaállvány, szintenkénti pallóterítéssel, korláttal, lábdeszkával, kétlábas, 0,60-0,90 m padlószélességgel, munkapadló távolság 2,00 m, 2,00 kN/m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 xml:space="preserve"> terhelhetőséggel, állványépítés MSZ és alkalmazástechnikai kézikönyv szerint, 6,00 m munkapadló magasságig</t>
    </r>
  </si>
  <si>
    <r>
      <t>Bakállvány készítése pallóterítéssel, fából, 2,00 kN/m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 xml:space="preserve"> terhelhetőséggel, 1,50-4,00 m magasság között, nagybakból</t>
    </r>
  </si>
  <si>
    <t xml:space="preserve">470002421423 </t>
  </si>
  <si>
    <t xml:space="preserve">Szakipari munkák
Felületképzés (festés, mázolás, tapétázás, korrózióvédelem)
Felület előkészítések, részmunkák
Belső festéseknél felület előkészítése, részmunkák;
glettelés,
diszperziós kötőanyagú glettel,
vakolt felületen,
tagolatlan felületen
Sakret DG-03 Diszperziós glett 
KAZETÁS ÁLLMENNYEZET FOGADÓ PROFIL RÉSZÉN </t>
  </si>
  <si>
    <t>K-tétel</t>
  </si>
  <si>
    <t xml:space="preserve">48-007-0569591 </t>
  </si>
  <si>
    <t>Kőburkolat készítése</t>
  </si>
  <si>
    <t>klt</t>
  </si>
  <si>
    <t>Megújuló energiahasznosító berendezés</t>
  </si>
  <si>
    <t xml:space="preserve">Napenergia hasznosítása - villamos hálózatra kapcsolt napelemes rendszerek telepítése, az épület villamos energiarendszerére csatlakoztatva, polikristályos napelem, cseréptetőre telepítve kompletten, 1 kWp rendszer egységből építve, 8 kWp teljesítményig - 6kW RENDSZER </t>
  </si>
  <si>
    <t>710010696204</t>
  </si>
  <si>
    <t>Merev, simafalú műanyag védőcső elhelyezése, elágazó dobozokkal, előre elkészített falhoronyba, vékonyfalú kivitelben, könnyű mechanikai igénybevételre, Névleges méret: 11-16 mm HYDRO-THERM beltéri Mü III. vékonyfalú, hajlítható merev műanyag szürke</t>
  </si>
  <si>
    <t>védőcső 16 mm, Kód: MU-III 16</t>
  </si>
  <si>
    <t>710010696221</t>
  </si>
  <si>
    <t>Merev, simafalú műanyag védőcső elhelyezése, elágazó dobozokkal, előre elkészített falhoronyba, vékonyfalú kivitelben, könnyű mechanikai igénybevételre, Névleges méret: 21-29 mm HYDRO-THERM beltéri Mü III. vékonyfalú, hajlítható merev műanyag szürke</t>
  </si>
  <si>
    <t>védőcső 29 mm, Kód: MU-III 29</t>
  </si>
  <si>
    <t>710010696233</t>
  </si>
  <si>
    <t>Merev, simafalú műanyag védőcső elhelyezése, elágazó dobozokkal, előre elkészített falhoronyba, vékonyfalú kivitelben, könnyű mechanikai igénybevételre, Névleges méret: 36-48 mm HYDRO-THERM beltéri Mü III. vékonyfalú, hajlítható merev műanyag szürke</t>
  </si>
  <si>
    <t>védőcső 36 mm, Kód: MU-III 36</t>
  </si>
  <si>
    <t>710012643185</t>
  </si>
  <si>
    <t>Műanyag kábelvédő cső elhelyezése földárokba, cső kívül bordás vagy sima, belül sima fallal, hajlítható kivitel, tekercsben, DN 100 méretig, DN 63 PARTIUM '70, védőcső, PE80 SDR17.6 63 x 3.6 mm, 200 m/tekercs, Csz.: 5996314274396</t>
  </si>
  <si>
    <t>710012643212</t>
  </si>
  <si>
    <t>Műanyag kábelvédő cső elhelyezése földárokba, cső kívül bordás vagy sima, belül sima fallal, hajlítható kivitel, tekercsben, DN 100 méretig, DN 100 TEXOR, PE védőcső 110 x 6,3 mm, 200 m/ tekercs, Csz.:2150110200</t>
  </si>
  <si>
    <t>710022736225</t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</si>
  <si>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 xml:space="preserve"> PannonCom-Kábel NYM-J</t>
    </r>
  </si>
  <si>
    <t>3x1,5 tömör (300/500V) MBCU kábel Csz: NYMJ315</t>
  </si>
  <si>
    <t>710022736230</t>
  </si>
  <si>
    <t>3x2,5 tömör (300/500V) MBCU kábel Csz: NYMJ325</t>
  </si>
  <si>
    <t>710020716866</t>
  </si>
  <si>
    <t>Szigetelt vezeték elhelyezése közvetlen falhoronyba vagy falra fektetve,  vakolat alá, 1-3 erű tömör rézvezetővel, dobozokkal és leágazó kötésekkel, szigetelési ellenállás méréssel, a szerelvényekhez csatlakozó vezetékvégek bekötése nélkül,</t>
  </si>
  <si>
    <r>
      <t>keresztmetszet: 1,5-2,5 mm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 xml:space="preserve"> PannonCom-Kábel MMFalCu 450/750V 1x1,5 mm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>, tömör rézvezetővel</t>
    </r>
  </si>
  <si>
    <t>710020716871</t>
  </si>
  <si>
    <r>
      <t>keresztmetszet: 1,5-2,5 mm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 xml:space="preserve"> PannonCom-Kábel MMFalCu 450/750V 1x2,5 mm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>, tömör rézvezetővel</t>
    </r>
  </si>
  <si>
    <t>710020716922</t>
  </si>
  <si>
    <r>
      <t>keresztmetszet: 4-6 mm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 xml:space="preserve"> PannonCom-Kábel MMFalCu 450/750V 1x  4 mm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>, tömör rézvezetővel</t>
    </r>
  </si>
  <si>
    <t>710020716992</t>
  </si>
  <si>
    <t>Szigetelt vezeték elhelyezése előre elkészített kábeltálcán műanyag  kötegelővel rögzítve, 1-3 erű tömör rézvezetővel, dobozokkal és leágazó kötésekkel, szigetelési ellenállás méréssel, a szerelvényekhez csatlakozó vezetékvégek bekötése nélkül,</t>
  </si>
  <si>
    <r>
      <t>keresztmetszet: 1,5-2,5 mm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 xml:space="preserve"> PannonCom-Kábel MMFalCu 450/750V 3x1,5 mm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>, tömör rézvezetővel</t>
    </r>
  </si>
  <si>
    <t>710020717963</t>
  </si>
  <si>
    <r>
      <t>Kábelszerű vezeték elhelyezése előre elkészített tartószerkezetre, 1-12 erű rézvezetővel, elágazó dobozokkal és kötésekkel, szigetelési elenállás méréssel, a szerelvényekhez csatlakozó vezetékvégek bekötése nélkül, keresztmetszet: 16 mm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 xml:space="preserve"> PannonCom-Kábel</t>
    </r>
  </si>
  <si>
    <r>
      <t>NYM 300/500V 5x16 mm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>, tömör rézvezetővel (MBCu)</t>
    </r>
  </si>
  <si>
    <t>fehér (krém), Csz: EL411500--</t>
  </si>
  <si>
    <t>710090790065</t>
  </si>
  <si>
    <t>Fogyasztásmérő szekrény elhelyezése, (fogyasztásmérő beépítése nélkül) bel- és kültéren, falon kívül vagy falba süllyesztve, IP 65 védettséggel, műanyagból, 300x600 mm-ig Schrack EK-TH-3 fázisú fogyasztásmérő szekrény, 280x560x130 mm, IP 65, Csz:</t>
  </si>
  <si>
    <t>X1000101--</t>
  </si>
  <si>
    <t>710090790104</t>
  </si>
  <si>
    <t>Fogyasztásmérő szekrény elhelyezése, (fogyasztásmérő beépítése nélkül) bel- és kültéren, falon kívül vagy falba süllyesztve, IP 65 védettséggel, műanyagból, 300x600 mm felett Schrack EK-UH-3 és 1 fázisú fogyasztásmérő szekrény, 560x380x180 mm, IP 65,</t>
  </si>
  <si>
    <t>Csz: X1000105--</t>
  </si>
  <si>
    <t>710092528210</t>
  </si>
  <si>
    <t>Sorolható fali/álló elosztó rendszerszekrény fém RAL 7035 színben, IP 30, IP 43, IP 55 védettségi fokozatú kivitelben, álló, lapra szerelt, kiegészítők, 4000 A LEGRAND XL3 4000 készülék rögzítő lap DPX 1600 melső csatlakozós készülékhez R: 020730</t>
  </si>
  <si>
    <t>71-001-0697916</t>
  </si>
  <si>
    <t xml:space="preserve">Elektromos munkák
Villanyszerelés
Védőcsövek, vezetékcsatornák, síncsatornák, szerelvénydobozok, kötődobozok
Elágazó doboz illetve szerelvénydoboz elhelyezése,
süllyesztve, fészekvésés nélkül,
Névleges méret: 70, 80, 100, 150, 200 mm87, 107, 159, 240, 238 mm (70 - 300 mm)
KAISER elágazó doboz téglafalba, IP 20, 100x100 mm, R: 1095-01
</t>
  </si>
  <si>
    <t>71-001-0697962</t>
  </si>
  <si>
    <t>Elektromos munkák
Villanyszerelés
Védőcsövek, vezetékcsatornák, síncsatornák, szerelvénydobozok, kötődobozok
Elágazó doboz illetve szerelvénydoboz elhelyezése,
falon kivűl,
bármely méretben
HYDRO-THERM beltéri sima elágazó doboz, nehéz kivitel, Müdn 100 mm, Kód: 100-N</t>
  </si>
  <si>
    <t>71-001-0697853</t>
  </si>
  <si>
    <t>Elektromos munkák
Villanyszerelés
Védőcsövek, vezetékcsatornák, síncsatornák, szerelvénydobozok, kötődobozok
Elágazó doboz illetve szerelvénydoboz elhelyezése,
süllyesztve, fészekvésés nélkül,
Névleges méret: 70, 80, 100, 150, 200 mm87, 107, 159, 240, 238 mm (70 - 300 mm)
HYDRO-THERM beltéri elágazó doboz, Müdk 100 mm, Kód: 100-K</t>
  </si>
  <si>
    <t>71-000-0696006</t>
  </si>
  <si>
    <t>Elektromos munkák
Villanyszerelés
Bontási munkák
Villámhárító leszerelése,
felfogó rúd</t>
  </si>
  <si>
    <t>71-000-0695994</t>
  </si>
  <si>
    <t>Elektromos munkák
Villanyszerelés
Bontási munkák
Villámhárító leszerelése,
felfogó vezeték</t>
  </si>
  <si>
    <t>71-013-0817272</t>
  </si>
  <si>
    <t>Elektromos munkák
Villanyszerelés
Villám- és érintésvédelmi hálózatok
Villámhárító levezető szerelése,előre elkészített tartószerkezetre,sodronyból, kör- vagy laposacélból,épületszerkezeten kívül,
tartóra szerelve,
60 mm˛ felett
Köracél 10 mm</t>
  </si>
  <si>
    <t>71-013-0818691</t>
  </si>
  <si>
    <t>Elektromos munkák
Villanyszerelés
Villám- és érintésvédelmi hálózatok
Villám- és érintésvédelmi hálózat tartozékainak szerelése,
bádogszegély, esőcsatorna bekötése
OBO ereszcsatorna bekötő bilincs, minden peremvastagsághoz, 8/10 mm köracélhoz, R.sz.: 5316014</t>
  </si>
  <si>
    <t>71-013-0818984</t>
  </si>
  <si>
    <t>Elektromos munkák
Villanyszerelés
Villám- és érintésvédelmi hálózatok
Villám- és érintésvédelmi hálózat tartozékainak szerelése,
mérési hely kialakítása (vizsgáló összekötő)
OBO vizsgáló összekötő, 4 csavaros, 8/10-es köracélhoz, R.sz.: 5328209</t>
  </si>
  <si>
    <t>71-013-0819473</t>
  </si>
  <si>
    <t>Elektromos munkák
Villanyszerelés
Villám- és érintésvédelmi hálózatok
Érintésvédelmi hálózat tartozékainak szerelése,
nagykiterjedésű fémtárgy földelő kötése</t>
  </si>
  <si>
    <t>71-013-0818880</t>
  </si>
  <si>
    <t>Elektromos munkák
Villanyszerelés
Villám- és érintésvédelmi hálózatok
Villám- és érintésvédelmi hálózat tartozékainak szerelése,
földelő rúd vagy cső,
4 m hosszúságig
Rúdföldelő 25 mm köracélból 4 méter hosszú</t>
  </si>
  <si>
    <t>71-013-0818955</t>
  </si>
  <si>
    <t>Elektromos munkák
Villanyszerelés
Villám- és érintésvédelmi hálózatok
Villám- és érintésvédelmi hálózat tartozékainak szerelése,
védőburkolat elhelyezése
40x40x5 mm L szelvényből 2 m hosszú</t>
  </si>
  <si>
    <t>71-013-0819490</t>
  </si>
  <si>
    <t>Elektromos munkák
Villanyszerelés
Villám- és érintésvédelmi hálózatok
Villám és érintésvédelmi mérés és jegyzőkönyv készítése</t>
  </si>
  <si>
    <t>pld</t>
  </si>
  <si>
    <t>360900130633</t>
  </si>
  <si>
    <t>Javítási és pótlási munkák
Homlokzati nyíláskeret javítása, sarokösszedolgozással,
21-25 cm kiterített szélességig,
hiánypótlás 25% felett</t>
  </si>
  <si>
    <t>Sáp Művelődési ház</t>
  </si>
  <si>
    <t xml:space="preserve">Szakipari munkák Szigetelés Hőszigetelések Födém;
Padló hőszigetelő anyag elhelyezése, vízszintes felületen, nem járható födémre, szálas szigetelő anyaggal (üveggyapot, kőzetgyapot) URSA ELF lágy hőszigetelő filc, kasírozás nélkül, 50 mm
</t>
  </si>
  <si>
    <t>Hűtési rendszer beüzemelése, beszabályzása, kiszállások</t>
  </si>
  <si>
    <t>Hűtési rendszer szivárgásvizsgálata</t>
  </si>
  <si>
    <t>4176 Sáp, Fő utca 24.</t>
  </si>
  <si>
    <t xml:space="preserve">Hálózat fejlesztés </t>
  </si>
  <si>
    <t>Korlátok, rácsok, kerítések elhelyezése
Lépcsőkorlát elhelyezése fészekbe vagy kőcsavarosrögzítéssel
Acélcső korlát, 51 mm átmérőjű kézfogóval, alatta 5 sor 18 mm átmérőjű osztással, 2x-i Tiszakor alapmázolás</t>
  </si>
  <si>
    <t xml:space="preserve">45-004-0391513 </t>
  </si>
  <si>
    <t>MVH
egységre</t>
  </si>
  <si>
    <t>MVH
Összesen</t>
  </si>
  <si>
    <t xml:space="preserve">MVH </t>
  </si>
  <si>
    <t xml:space="preserve">310510068271 </t>
  </si>
  <si>
    <t>2018 I. negyedév</t>
  </si>
  <si>
    <t>Vékonyvakolat alapozók felhordása, kézi erővel
Capatect Putzgrund vakolatalapozó, fehér</t>
  </si>
  <si>
    <t xml:space="preserve">36-002-0112233 </t>
  </si>
  <si>
    <t>Oldalfalvakolat készítése, gépi felhordással,
zsákos kiszerelésű szárazhabarcsból, sima, gipszes mész-gipsz vakolat, 0,6 cm vastagságban
LB-Knauf MP 701 G/Gipsglattputz gipszes gépi vakolat, Cikkszám: K0081182</t>
  </si>
  <si>
    <t>36-003-0113254 </t>
  </si>
  <si>
    <t>Lábazati vakolatok; díszítő és lábazati műgyantás kötőanyagú vakolatréteg felhordása,kézi erővel, vödrös kiszerelésű anyagból POLI-FARBE Policolor lábazati vakolat, 10 féle színben</t>
  </si>
  <si>
    <t xml:space="preserve">36-007-4165871 </t>
  </si>
  <si>
    <t>Vékonyvakolatok, színvakolatok felhordása alapozott, előkészített felületre,
vödrös kiszerelésű anyagból,
szilikon vékonyvakolat készítése, egy rétegben,
1,5-2,5 mm-es szemcsemérettel
POLI-FARBE Policolor szilikon vakolat kapart 1,5 mm fehér</t>
  </si>
  <si>
    <t xml:space="preserve">36-005-4165732 </t>
  </si>
  <si>
    <t>Építőmesteri munkák Szárazépítés
Kazettás és paneles álmennyezetek Látszóbordás függesztett álmennyezet szerelése, L falszegéllyel, 24 mm talpszélességű fő és kereszt tartószerkezettel,
ásványi anyagú betételemek elhelyezésével,60x60 cm-es raszterben ARMSTRONG ATLAS 70 RH BOARD lap, 600x600x12 mm</t>
  </si>
  <si>
    <t xml:space="preserve">39-004-0171524 </t>
  </si>
  <si>
    <t xml:space="preserve">Függőereszcsatorna szerelése, félkörszelvényű,bármilyen kiterített szélességben, alumínium lemezből vagy porfestett alumínium lemezből AMMOR függő ereszcsatorna 25-ös poliészter bevonatú alumínium, standard színekben 0,7 mm /2m gyártási hosszban
</t>
  </si>
  <si>
    <t xml:space="preserve">43-002-3947362 </t>
  </si>
  <si>
    <t xml:space="preserve">Lefolyócső szerelése kör keresztmetszettel,bármilyen kiterített szélességgel, alumínium lemezből
AMMOR lefolyócső {átmérő} 100 körszelvényű, poliészter bevonatú alumínium, standard színekben 0,7 mm 2m /3m /4m gyártási hosszban
</t>
  </si>
  <si>
    <t>43-002-3947505</t>
  </si>
  <si>
    <t xml:space="preserve">62-003-1263244 </t>
  </si>
  <si>
    <t>MDV típusú  Levegő-Levegő klíma oldalfali inverteres hűtő-fűtő 4 kültéri 12 beltérivel 4/3 teljesítmény osztásban.</t>
  </si>
  <si>
    <t>Műanyag kültéri nyílászárók elhelyezése előre kihagyott falnyílásba, 2 rtg. Melegperemes üvegezéssel mérete: 160 x  240+35 cm</t>
  </si>
  <si>
    <t>Műanyag kültéri nyílászárók elhelyezése előre kihagyott falnyílásba, 2 rtg. Melegperemes üvegezéssel, mérete: 85 x  210 cm</t>
  </si>
  <si>
    <t>Műanyag kültéri nyílászárók elhelyezése előre kihagyott falnyílásba, 2 rtg. Melegperemes üvegezéssel , mérete: 70 x  180 cm</t>
  </si>
  <si>
    <t>Műanyag kültéri nyílászárók elhelyezése előre kihagyott falnyílásba, 2 rtg. Melegperemes üvegezéssel , mérete: 80 x 60 cm</t>
  </si>
  <si>
    <t>Műanyag kültéri nyílászárók elhelyezése előre kihagyott falnyílásba, 2 rtg. Melegperemes üvegezéssel , mérete: 120 x 150 cm</t>
  </si>
  <si>
    <t>Műanyag kültéri nyílászárók elhelyezése előre kihagyott falnyílásba, 2 rtg. Melegperemes üvegezéssel , mérete: 140 x 170 cm</t>
  </si>
  <si>
    <t>Költségek</t>
  </si>
  <si>
    <t xml:space="preserve">Műanyag kültéri nyílászárók elhelyezése előre kihagyott falnyílásba, 2 rtg. Melegperemes üvegezéssel, mérete: 150 x  210 + 75 cm </t>
  </si>
  <si>
    <t xml:space="preserve">48-007-3958296
</t>
  </si>
  <si>
    <t>Tér- vagy járdaburkolat készítése, beton burkolókőből hálós, soros, halszálka, parketta vagy kazettás kötésben, homokágyazatba fektetve,
10x20x4, 10x20x5, 10x20x6, 10x20x8 cm-es méretű idomkővel
KK KAVICS BETON London 10x20x6 cm, szürke</t>
  </si>
  <si>
    <t>Szakipari munkák
Homlokzati fal hő- és hangszigetelése,
falazott vagy monolit vasbeton szerkezeten, függőleges felületen, (rögzítés, vakolás külön tételben)
vékonyvakolat alatti méretstabilexpandált polisztirolhab lemezzel
Thermo-Dam EPS80 homlokzati hőszigetelő lemez, 1000x500x200 mm, Cikkszám: TD80200/05</t>
  </si>
  <si>
    <t>Verzió: 2017-1 (2018-1-ben már nem szerepel) Szigetelés
Hőszigetelések
Külső fal;
Hőszigetelések épületlábazaton vagy koszorún,foltonként ragasztva vagy megtámasztva(rögzítés külön tételben), egy rétegben,
expandált polisztirolhab lemezzel
AUSTROTHERM Expert hőszigetelő lemez, 1265x615x180 mm</t>
  </si>
  <si>
    <t>48-007-2304206</t>
  </si>
  <si>
    <t>.2018. 03.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</si>
</sst>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vertAlign val="subscript"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vertAlign val="superscript"/>
      <sz val="10"/>
      <color indexed="8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name val="Arial"/>
      <family val="2"/>
      <charset val="238"/>
    </font>
    <font>
      <b/>
      <i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i/>
      <sz val="10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9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</cellStyleXfs>
  <cellXfs count="129">
    <xf numFmtId="0" fontId="0" fillId="0" borderId="0" xfId="0"/>
    <xf numFmtId="0" fontId="3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3" fontId="3" fillId="0" borderId="0" xfId="0" applyNumberFormat="1" applyFont="1" applyAlignment="1">
      <alignment horizontal="right" vertical="top" wrapText="1"/>
    </xf>
    <xf numFmtId="0" fontId="4" fillId="0" borderId="0" xfId="0" applyFont="1" applyBorder="1" applyAlignment="1">
      <alignment vertical="top" wrapText="1"/>
    </xf>
    <xf numFmtId="3" fontId="4" fillId="0" borderId="1" xfId="0" applyNumberFormat="1" applyFont="1" applyBorder="1" applyAlignment="1">
      <alignment vertical="top" wrapText="1"/>
    </xf>
    <xf numFmtId="3" fontId="3" fillId="0" borderId="0" xfId="0" applyNumberFormat="1" applyFont="1" applyAlignment="1">
      <alignment vertical="top" wrapText="1"/>
    </xf>
    <xf numFmtId="2" fontId="4" fillId="0" borderId="1" xfId="0" applyNumberFormat="1" applyFont="1" applyBorder="1" applyAlignment="1">
      <alignment vertical="top" wrapText="1"/>
    </xf>
    <xf numFmtId="2" fontId="3" fillId="0" borderId="0" xfId="0" applyNumberFormat="1" applyFont="1" applyAlignment="1">
      <alignment vertical="top" wrapText="1"/>
    </xf>
    <xf numFmtId="0" fontId="3" fillId="0" borderId="0" xfId="0" applyFont="1" applyBorder="1" applyAlignment="1">
      <alignment horizontal="right" vertical="top" wrapText="1"/>
    </xf>
    <xf numFmtId="0" fontId="3" fillId="0" borderId="0" xfId="0" applyFont="1" applyFill="1" applyAlignment="1">
      <alignment horizontal="left" vertical="top" wrapText="1"/>
    </xf>
    <xf numFmtId="49" fontId="3" fillId="0" borderId="0" xfId="0" applyNumberFormat="1" applyFont="1" applyFill="1" applyAlignment="1">
      <alignment vertical="top" wrapText="1"/>
    </xf>
    <xf numFmtId="3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vertical="top" wrapText="1"/>
    </xf>
    <xf numFmtId="3" fontId="3" fillId="0" borderId="0" xfId="0" applyNumberFormat="1" applyFont="1" applyFill="1" applyAlignment="1">
      <alignment horizontal="right" vertical="top" wrapText="1"/>
    </xf>
    <xf numFmtId="0" fontId="2" fillId="0" borderId="0" xfId="0" applyFont="1" applyAlignment="1">
      <alignment vertical="top"/>
    </xf>
    <xf numFmtId="3" fontId="2" fillId="0" borderId="0" xfId="0" applyNumberFormat="1" applyFont="1" applyAlignment="1">
      <alignment vertical="top"/>
    </xf>
    <xf numFmtId="17" fontId="2" fillId="0" borderId="0" xfId="0" quotePrefix="1" applyNumberFormat="1" applyFont="1" applyAlignment="1">
      <alignment vertical="top"/>
    </xf>
    <xf numFmtId="0" fontId="2" fillId="0" borderId="2" xfId="0" applyFont="1" applyBorder="1" applyAlignment="1">
      <alignment vertical="top"/>
    </xf>
    <xf numFmtId="10" fontId="2" fillId="0" borderId="2" xfId="0" applyNumberFormat="1" applyFont="1" applyBorder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49" fontId="3" fillId="0" borderId="0" xfId="0" quotePrefix="1" applyNumberFormat="1" applyFont="1" applyAlignment="1">
      <alignment vertical="top" wrapText="1"/>
    </xf>
    <xf numFmtId="49" fontId="8" fillId="0" borderId="0" xfId="0" applyNumberFormat="1" applyFont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10" fillId="0" borderId="0" xfId="1" applyFont="1" applyAlignment="1"/>
    <xf numFmtId="0" fontId="11" fillId="0" borderId="0" xfId="1" applyFont="1" applyAlignment="1"/>
    <xf numFmtId="0" fontId="1" fillId="0" borderId="2" xfId="0" applyFont="1" applyBorder="1" applyAlignment="1">
      <alignment vertical="top"/>
    </xf>
    <xf numFmtId="2" fontId="3" fillId="0" borderId="0" xfId="0" applyNumberFormat="1" applyFont="1" applyFill="1" applyAlignment="1">
      <alignment vertical="top" wrapText="1"/>
    </xf>
    <xf numFmtId="0" fontId="2" fillId="0" borderId="3" xfId="0" applyFont="1" applyBorder="1" applyAlignment="1">
      <alignment horizontal="center" vertical="top"/>
    </xf>
    <xf numFmtId="3" fontId="1" fillId="0" borderId="2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3" fontId="3" fillId="2" borderId="0" xfId="0" applyNumberFormat="1" applyFont="1" applyFill="1" applyBorder="1" applyAlignment="1">
      <alignment horizontal="right" vertical="top" wrapText="1"/>
    </xf>
    <xf numFmtId="3" fontId="3" fillId="0" borderId="0" xfId="0" applyNumberFormat="1" applyFont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top" wrapText="1"/>
    </xf>
    <xf numFmtId="3" fontId="3" fillId="0" borderId="0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3" fontId="4" fillId="0" borderId="0" xfId="0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top" wrapText="1"/>
    </xf>
    <xf numFmtId="49" fontId="4" fillId="0" borderId="0" xfId="0" applyNumberFormat="1" applyFont="1" applyFill="1" applyBorder="1" applyAlignment="1">
      <alignment vertical="top" wrapText="1"/>
    </xf>
    <xf numFmtId="3" fontId="4" fillId="0" borderId="0" xfId="0" applyNumberFormat="1" applyFont="1" applyFill="1" applyBorder="1" applyAlignment="1">
      <alignment vertical="top" wrapText="1"/>
    </xf>
    <xf numFmtId="3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Fill="1" applyBorder="1"/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/>
    <xf numFmtId="3" fontId="4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49" fontId="4" fillId="0" borderId="0" xfId="0" applyNumberFormat="1" applyFont="1" applyFill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right" vertical="top" wrapText="1"/>
    </xf>
    <xf numFmtId="3" fontId="4" fillId="0" borderId="1" xfId="0" applyNumberFormat="1" applyFont="1" applyFill="1" applyBorder="1" applyAlignment="1">
      <alignment horizontal="right" vertical="top" wrapText="1"/>
    </xf>
    <xf numFmtId="0" fontId="4" fillId="0" borderId="4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2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right" vertical="top" wrapText="1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right" vertical="top" wrapText="1"/>
    </xf>
    <xf numFmtId="0" fontId="11" fillId="0" borderId="0" xfId="0" applyFont="1" applyFill="1" applyAlignment="1">
      <alignment vertical="top" wrapText="1"/>
    </xf>
    <xf numFmtId="3" fontId="11" fillId="0" borderId="0" xfId="0" applyNumberFormat="1" applyFont="1" applyFill="1" applyAlignment="1">
      <alignment horizontal="right" vertical="top" wrapText="1"/>
    </xf>
    <xf numFmtId="0" fontId="11" fillId="0" borderId="0" xfId="0" applyFont="1" applyFill="1" applyBorder="1" applyAlignment="1">
      <alignment vertical="top" wrapText="1"/>
    </xf>
    <xf numFmtId="3" fontId="11" fillId="0" borderId="0" xfId="0" applyNumberFormat="1" applyFont="1" applyFill="1" applyBorder="1" applyAlignment="1">
      <alignment horizontal="right" vertical="top" wrapText="1"/>
    </xf>
    <xf numFmtId="0" fontId="14" fillId="0" borderId="0" xfId="0" applyFont="1" applyFill="1" applyBorder="1" applyAlignment="1">
      <alignment vertical="top" wrapText="1"/>
    </xf>
    <xf numFmtId="3" fontId="14" fillId="0" borderId="0" xfId="0" applyNumberFormat="1" applyFont="1" applyFill="1" applyBorder="1" applyAlignment="1">
      <alignment horizontal="right" vertical="top" wrapText="1"/>
    </xf>
    <xf numFmtId="49" fontId="14" fillId="0" borderId="0" xfId="0" applyNumberFormat="1" applyFont="1" applyFill="1" applyAlignment="1">
      <alignment vertical="top" wrapText="1"/>
    </xf>
    <xf numFmtId="3" fontId="14" fillId="0" borderId="0" xfId="0" applyNumberFormat="1" applyFont="1" applyFill="1" applyBorder="1" applyAlignment="1">
      <alignment horizontal="left" vertical="top" wrapText="1"/>
    </xf>
    <xf numFmtId="0" fontId="0" fillId="0" borderId="0" xfId="0" applyFill="1"/>
    <xf numFmtId="3" fontId="0" fillId="0" borderId="0" xfId="0" applyNumberFormat="1" applyFill="1" applyBorder="1"/>
    <xf numFmtId="17" fontId="2" fillId="0" borderId="0" xfId="0" applyNumberFormat="1" applyFont="1" applyAlignment="1">
      <alignment vertical="top"/>
    </xf>
    <xf numFmtId="0" fontId="2" fillId="0" borderId="0" xfId="0" applyFont="1" applyAlignment="1">
      <alignment horizontal="center" vertical="top"/>
    </xf>
    <xf numFmtId="0" fontId="4" fillId="0" borderId="0" xfId="0" applyFont="1" applyFill="1" applyAlignment="1">
      <alignment horizontal="center" vertical="top" wrapText="1"/>
    </xf>
    <xf numFmtId="0" fontId="13" fillId="0" borderId="0" xfId="0" applyFont="1" applyFill="1" applyAlignment="1">
      <alignment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top" wrapText="1"/>
    </xf>
    <xf numFmtId="3" fontId="16" fillId="0" borderId="0" xfId="0" applyNumberFormat="1" applyFont="1" applyFill="1" applyAlignment="1">
      <alignment horizontal="right" vertical="top" wrapText="1"/>
    </xf>
    <xf numFmtId="0" fontId="15" fillId="0" borderId="0" xfId="0" applyFont="1" applyFill="1" applyAlignment="1">
      <alignment vertical="top" wrapText="1"/>
    </xf>
    <xf numFmtId="3" fontId="13" fillId="0" borderId="0" xfId="0" applyNumberFormat="1" applyFont="1" applyFill="1" applyAlignment="1">
      <alignment vertical="top" wrapText="1"/>
    </xf>
    <xf numFmtId="0" fontId="4" fillId="0" borderId="0" xfId="0" applyFont="1" applyBorder="1" applyAlignment="1">
      <alignment horizontal="right" vertical="top" wrapText="1"/>
    </xf>
    <xf numFmtId="3" fontId="4" fillId="2" borderId="0" xfId="0" applyNumberFormat="1" applyFont="1" applyFill="1" applyBorder="1" applyAlignment="1">
      <alignment horizontal="right" vertical="top" wrapText="1"/>
    </xf>
    <xf numFmtId="3" fontId="4" fillId="0" borderId="0" xfId="0" applyNumberFormat="1" applyFont="1" applyBorder="1" applyAlignment="1">
      <alignment horizontal="right" vertical="top" wrapText="1"/>
    </xf>
    <xf numFmtId="49" fontId="3" fillId="0" borderId="0" xfId="0" applyNumberFormat="1" applyFont="1" applyBorder="1" applyAlignment="1">
      <alignment vertical="top" wrapText="1"/>
    </xf>
    <xf numFmtId="3" fontId="3" fillId="0" borderId="0" xfId="0" applyNumberFormat="1" applyFont="1" applyBorder="1" applyAlignment="1">
      <alignment vertical="top" wrapText="1"/>
    </xf>
    <xf numFmtId="49" fontId="8" fillId="0" borderId="0" xfId="0" applyNumberFormat="1" applyFont="1" applyBorder="1" applyAlignment="1">
      <alignment vertical="top" wrapText="1"/>
    </xf>
    <xf numFmtId="2" fontId="3" fillId="0" borderId="0" xfId="0" applyNumberFormat="1" applyFont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 wrapText="1"/>
    </xf>
    <xf numFmtId="3" fontId="4" fillId="0" borderId="0" xfId="0" applyNumberFormat="1" applyFont="1" applyBorder="1" applyAlignment="1">
      <alignment vertical="top" wrapText="1"/>
    </xf>
    <xf numFmtId="49" fontId="3" fillId="0" borderId="0" xfId="0" quotePrefix="1" applyNumberFormat="1" applyFont="1" applyBorder="1" applyAlignment="1">
      <alignment vertical="top" wrapText="1"/>
    </xf>
    <xf numFmtId="2" fontId="4" fillId="0" borderId="0" xfId="0" applyNumberFormat="1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11" fillId="0" borderId="0" xfId="0" applyFont="1" applyFill="1" applyBorder="1" applyAlignment="1">
      <alignment horizontal="right" vertical="top" wrapText="1"/>
    </xf>
    <xf numFmtId="0" fontId="14" fillId="0" borderId="0" xfId="0" applyFont="1" applyFill="1" applyBorder="1" applyAlignment="1">
      <alignment horizontal="right" vertical="top" wrapText="1"/>
    </xf>
    <xf numFmtId="3" fontId="14" fillId="0" borderId="0" xfId="0" applyNumberFormat="1" applyFont="1" applyFill="1" applyBorder="1" applyAlignment="1">
      <alignment vertical="top" wrapText="1"/>
    </xf>
    <xf numFmtId="49" fontId="14" fillId="0" borderId="0" xfId="0" applyNumberFormat="1" applyFont="1" applyFill="1" applyBorder="1" applyAlignment="1">
      <alignment vertical="top" wrapText="1"/>
    </xf>
    <xf numFmtId="0" fontId="0" fillId="0" borderId="0" xfId="0" applyFill="1" applyBorder="1" applyAlignment="1">
      <alignment wrapText="1"/>
    </xf>
    <xf numFmtId="0" fontId="4" fillId="2" borderId="0" xfId="0" applyFont="1" applyFill="1" applyBorder="1" applyAlignment="1">
      <alignment horizontal="right" vertical="top" wrapText="1"/>
    </xf>
    <xf numFmtId="2" fontId="3" fillId="0" borderId="3" xfId="0" applyNumberFormat="1" applyFont="1" applyBorder="1" applyAlignment="1">
      <alignment vertical="top" wrapText="1"/>
    </xf>
    <xf numFmtId="0" fontId="4" fillId="0" borderId="3" xfId="0" applyFont="1" applyFill="1" applyBorder="1" applyAlignment="1">
      <alignment horizontal="right" vertical="top" wrapText="1"/>
    </xf>
    <xf numFmtId="0" fontId="3" fillId="0" borderId="3" xfId="0" applyFont="1" applyFill="1" applyBorder="1" applyAlignment="1">
      <alignment vertical="top" wrapText="1"/>
    </xf>
    <xf numFmtId="49" fontId="14" fillId="0" borderId="0" xfId="0" applyNumberFormat="1" applyFont="1" applyAlignment="1">
      <alignment vertical="top" wrapText="1"/>
    </xf>
    <xf numFmtId="3" fontId="11" fillId="0" borderId="0" xfId="0" applyNumberFormat="1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4" fillId="0" borderId="0" xfId="0" applyFont="1" applyAlignment="1">
      <alignment vertical="top" wrapText="1"/>
    </xf>
  </cellXfs>
  <cellStyles count="5">
    <cellStyle name="Normál" xfId="0" builtinId="0"/>
    <cellStyle name="Normal 2" xfId="1"/>
    <cellStyle name="Normál 2" xfId="2"/>
    <cellStyle name="Normál 4" xfId="3"/>
    <cellStyle name="Normál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abSelected="1" view="pageBreakPreview" zoomScale="115" zoomScaleNormal="100" zoomScaleSheetLayoutView="115" workbookViewId="0">
      <selection activeCell="G10" sqref="G10"/>
    </sheetView>
  </sheetViews>
  <sheetFormatPr defaultColWidth="9.140625" defaultRowHeight="15.75" x14ac:dyDescent="0.25"/>
  <cols>
    <col min="1" max="1" width="36.42578125" style="23" customWidth="1"/>
    <col min="2" max="2" width="10.7109375" style="23" customWidth="1"/>
    <col min="3" max="3" width="15.7109375" style="24" customWidth="1"/>
    <col min="4" max="16384" width="9.140625" style="23"/>
  </cols>
  <sheetData>
    <row r="2" spans="1:3" x14ac:dyDescent="0.2">
      <c r="A2" s="35" t="s">
        <v>257</v>
      </c>
    </row>
    <row r="3" spans="1:3" x14ac:dyDescent="0.2">
      <c r="A3" s="36" t="s">
        <v>261</v>
      </c>
    </row>
    <row r="4" spans="1:3" x14ac:dyDescent="0.2">
      <c r="A4" s="35"/>
    </row>
    <row r="5" spans="1:3" x14ac:dyDescent="0.2">
      <c r="A5" s="36"/>
    </row>
    <row r="6" spans="1:3" x14ac:dyDescent="0.25">
      <c r="A6" s="23" t="s">
        <v>142</v>
      </c>
    </row>
    <row r="7" spans="1:3" x14ac:dyDescent="0.25">
      <c r="A7" s="23" t="s">
        <v>142</v>
      </c>
    </row>
    <row r="8" spans="1:3" x14ac:dyDescent="0.25">
      <c r="A8" s="23" t="s">
        <v>143</v>
      </c>
    </row>
    <row r="9" spans="1:3" x14ac:dyDescent="0.25">
      <c r="A9" s="23" t="s">
        <v>153</v>
      </c>
    </row>
    <row r="11" spans="1:3" x14ac:dyDescent="0.25">
      <c r="A11" s="25"/>
    </row>
    <row r="12" spans="1:3" x14ac:dyDescent="0.25">
      <c r="A12" s="23" t="s">
        <v>144</v>
      </c>
    </row>
    <row r="13" spans="1:3" x14ac:dyDescent="0.25">
      <c r="A13" s="91" t="s">
        <v>299</v>
      </c>
    </row>
    <row r="15" spans="1:3" x14ac:dyDescent="0.25">
      <c r="A15" s="92" t="s">
        <v>145</v>
      </c>
      <c r="B15" s="92"/>
      <c r="C15" s="92"/>
    </row>
    <row r="16" spans="1:3" s="29" customFormat="1" x14ac:dyDescent="0.25">
      <c r="A16" s="37" t="s">
        <v>146</v>
      </c>
      <c r="B16" s="37"/>
      <c r="C16" s="40" t="s">
        <v>267</v>
      </c>
    </row>
    <row r="17" spans="1:3" x14ac:dyDescent="0.25">
      <c r="A17" s="26" t="s">
        <v>147</v>
      </c>
      <c r="B17" s="26"/>
      <c r="C17" s="41">
        <f>Összesítő!B20</f>
        <v>0</v>
      </c>
    </row>
    <row r="18" spans="1:3" x14ac:dyDescent="0.25">
      <c r="A18" s="26" t="s">
        <v>148</v>
      </c>
      <c r="B18" s="26"/>
      <c r="C18" s="41">
        <f>ROUND(C17,0)</f>
        <v>0</v>
      </c>
    </row>
    <row r="19" spans="1:3" s="29" customFormat="1" x14ac:dyDescent="0.25">
      <c r="A19" s="29" t="s">
        <v>149</v>
      </c>
      <c r="C19" s="42">
        <f>SUM(C18)</f>
        <v>0</v>
      </c>
    </row>
    <row r="20" spans="1:3" x14ac:dyDescent="0.25">
      <c r="A20" s="26" t="s">
        <v>150</v>
      </c>
      <c r="B20" s="27">
        <v>0.27</v>
      </c>
      <c r="C20" s="41">
        <f>C19*B20</f>
        <v>0</v>
      </c>
    </row>
    <row r="21" spans="1:3" s="29" customFormat="1" x14ac:dyDescent="0.25">
      <c r="A21" s="37" t="s">
        <v>151</v>
      </c>
      <c r="B21" s="37"/>
      <c r="C21" s="43">
        <f>SUM(C19:C20)</f>
        <v>0</v>
      </c>
    </row>
    <row r="23" spans="1:3" s="30" customFormat="1" x14ac:dyDescent="0.25">
      <c r="C23" s="24"/>
    </row>
    <row r="24" spans="1:3" s="30" customFormat="1" x14ac:dyDescent="0.25">
      <c r="C24" s="24"/>
    </row>
    <row r="25" spans="1:3" s="30" customFormat="1" x14ac:dyDescent="0.25">
      <c r="C25" s="24"/>
    </row>
    <row r="26" spans="1:3" s="30" customFormat="1" x14ac:dyDescent="0.25">
      <c r="C26" s="24"/>
    </row>
    <row r="27" spans="1:3" s="30" customFormat="1" x14ac:dyDescent="0.25">
      <c r="C27" s="24"/>
    </row>
    <row r="30" spans="1:3" x14ac:dyDescent="0.25">
      <c r="B30" s="39" t="s">
        <v>152</v>
      </c>
    </row>
    <row r="32" spans="1:3" x14ac:dyDescent="0.25">
      <c r="A32" s="28"/>
    </row>
    <row r="33" spans="1:1" x14ac:dyDescent="0.25">
      <c r="A33" s="28"/>
    </row>
    <row r="34" spans="1:1" x14ac:dyDescent="0.25">
      <c r="A34" s="28"/>
    </row>
  </sheetData>
  <mergeCells count="1">
    <mergeCell ref="A15:C15"/>
  </mergeCells>
  <pageMargins left="1" right="1" top="1" bottom="1" header="0.41666666666666669" footer="0.41666666666666669"/>
  <pageSetup paperSize="9" orientation="portrait" useFirstPageNumber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26"/>
  <sheetViews>
    <sheetView view="pageBreakPreview" zoomScaleNormal="100" zoomScaleSheetLayoutView="100" workbookViewId="0">
      <selection activeCell="F2" sqref="F2:F24"/>
    </sheetView>
  </sheetViews>
  <sheetFormatPr defaultColWidth="9.140625" defaultRowHeight="12.75" x14ac:dyDescent="0.25"/>
  <cols>
    <col min="1" max="1" width="4.28515625" style="17" customWidth="1"/>
    <col min="2" max="2" width="9.28515625" style="21" customWidth="1"/>
    <col min="3" max="3" width="36.7109375" style="21" customWidth="1"/>
    <col min="4" max="4" width="6.7109375" style="20" customWidth="1"/>
    <col min="5" max="5" width="6.7109375" style="21" customWidth="1"/>
    <col min="6" max="7" width="8.28515625" style="22" customWidth="1"/>
    <col min="8" max="8" width="4.7109375" style="21" customWidth="1"/>
    <col min="9" max="9" width="27.85546875" style="49" customWidth="1"/>
    <col min="10" max="10" width="6.7109375" style="56" customWidth="1"/>
    <col min="11" max="11" width="6.7109375" style="49" customWidth="1"/>
    <col min="12" max="15" width="8.28515625" style="50" customWidth="1"/>
    <col min="16" max="16" width="2.140625" style="49" customWidth="1"/>
    <col min="17" max="17" width="20.7109375" style="49" bestFit="1" customWidth="1"/>
    <col min="18" max="18" width="6.7109375" style="56" customWidth="1"/>
    <col min="19" max="19" width="6.7109375" style="49" customWidth="1"/>
    <col min="20" max="21" width="8.28515625" style="50" customWidth="1"/>
    <col min="22" max="22" width="36.7109375" style="49" customWidth="1"/>
    <col min="23" max="23" width="9.28515625" style="49" customWidth="1"/>
    <col min="24" max="24" width="22.28515625" style="49" bestFit="1" customWidth="1"/>
    <col min="25" max="25" width="20" style="49" customWidth="1"/>
    <col min="26" max="27" width="9.140625" style="49"/>
    <col min="28" max="16384" width="9.140625" style="21"/>
  </cols>
  <sheetData>
    <row r="1" spans="1:27" s="53" customFormat="1" ht="25.5" x14ac:dyDescent="0.25">
      <c r="A1" s="71" t="s">
        <v>1</v>
      </c>
      <c r="B1" s="65" t="s">
        <v>2</v>
      </c>
      <c r="C1" s="65" t="s">
        <v>3</v>
      </c>
      <c r="D1" s="72" t="s">
        <v>4</v>
      </c>
      <c r="E1" s="65" t="s">
        <v>5</v>
      </c>
      <c r="F1" s="73" t="s">
        <v>265</v>
      </c>
      <c r="G1" s="73" t="s">
        <v>266</v>
      </c>
      <c r="I1" s="74"/>
      <c r="J1" s="78"/>
      <c r="K1" s="55"/>
      <c r="L1" s="54"/>
      <c r="M1" s="54"/>
      <c r="N1" s="54"/>
      <c r="O1" s="54"/>
      <c r="P1" s="55"/>
      <c r="Q1" s="55"/>
      <c r="R1" s="78"/>
      <c r="S1" s="55"/>
      <c r="T1" s="54"/>
      <c r="U1" s="54"/>
      <c r="V1" s="55"/>
      <c r="W1" s="55"/>
      <c r="X1" s="55"/>
      <c r="Y1" s="55"/>
      <c r="Z1" s="55"/>
      <c r="AA1" s="55"/>
    </row>
    <row r="2" spans="1:27" ht="25.5" x14ac:dyDescent="0.25">
      <c r="A2" s="17">
        <v>1</v>
      </c>
      <c r="B2" s="18" t="s">
        <v>72</v>
      </c>
      <c r="C2" s="18" t="s">
        <v>73</v>
      </c>
      <c r="D2" s="20">
        <f>430.68-8.64</f>
        <v>422.04</v>
      </c>
      <c r="E2" s="21" t="s">
        <v>9</v>
      </c>
      <c r="F2" s="50"/>
      <c r="G2" s="22">
        <f>ROUND(D2*F2, 0)</f>
        <v>0</v>
      </c>
      <c r="V2" s="60"/>
      <c r="W2" s="60"/>
    </row>
    <row r="3" spans="1:27" x14ac:dyDescent="0.25">
      <c r="F3" s="50"/>
    </row>
    <row r="4" spans="1:27" ht="25.5" x14ac:dyDescent="0.25">
      <c r="A4" s="17">
        <v>2</v>
      </c>
      <c r="B4" s="18" t="s">
        <v>74</v>
      </c>
      <c r="C4" s="18" t="s">
        <v>75</v>
      </c>
      <c r="D4" s="20">
        <v>8.64</v>
      </c>
      <c r="E4" s="21" t="s">
        <v>9</v>
      </c>
      <c r="F4" s="50"/>
      <c r="G4" s="22">
        <f>ROUND(D4*F4, 0)</f>
        <v>0</v>
      </c>
      <c r="V4" s="60"/>
      <c r="W4" s="60"/>
    </row>
    <row r="5" spans="1:27" x14ac:dyDescent="0.25">
      <c r="F5" s="50"/>
    </row>
    <row r="6" spans="1:27" ht="63.75" x14ac:dyDescent="0.25">
      <c r="A6" s="17">
        <v>3</v>
      </c>
      <c r="B6" s="18" t="s">
        <v>76</v>
      </c>
      <c r="C6" s="18" t="s">
        <v>77</v>
      </c>
      <c r="D6" s="20">
        <v>4</v>
      </c>
      <c r="E6" s="21" t="s">
        <v>6</v>
      </c>
      <c r="F6" s="50"/>
      <c r="G6" s="22">
        <f>ROUND(D6*F6, 0)</f>
        <v>0</v>
      </c>
      <c r="S6" s="55"/>
      <c r="V6" s="60"/>
      <c r="W6" s="57"/>
      <c r="X6" s="55"/>
    </row>
    <row r="7" spans="1:27" x14ac:dyDescent="0.25">
      <c r="F7" s="50"/>
    </row>
    <row r="8" spans="1:27" ht="63.75" x14ac:dyDescent="0.25">
      <c r="A8" s="17">
        <v>4</v>
      </c>
      <c r="B8" s="18" t="s">
        <v>78</v>
      </c>
      <c r="C8" s="18" t="s">
        <v>79</v>
      </c>
      <c r="D8" s="20">
        <v>2</v>
      </c>
      <c r="E8" s="21" t="s">
        <v>6</v>
      </c>
      <c r="F8" s="50"/>
      <c r="G8" s="22">
        <f>ROUND(D8*F8, 0)</f>
        <v>0</v>
      </c>
      <c r="R8" s="78"/>
      <c r="S8" s="55"/>
      <c r="V8" s="60"/>
      <c r="W8" s="57"/>
      <c r="X8" s="55"/>
    </row>
    <row r="9" spans="1:27" x14ac:dyDescent="0.25">
      <c r="F9" s="50"/>
    </row>
    <row r="10" spans="1:27" ht="38.25" x14ac:dyDescent="0.25">
      <c r="A10" s="17">
        <v>5</v>
      </c>
      <c r="B10" s="18" t="s">
        <v>80</v>
      </c>
      <c r="C10" s="18" t="s">
        <v>81</v>
      </c>
      <c r="D10" s="20">
        <v>1</v>
      </c>
      <c r="E10" s="21" t="s">
        <v>6</v>
      </c>
      <c r="F10" s="50"/>
      <c r="G10" s="22">
        <f>ROUND(D10*F10, 0)</f>
        <v>0</v>
      </c>
      <c r="R10" s="78"/>
      <c r="S10" s="55"/>
      <c r="V10" s="60"/>
      <c r="W10" s="57"/>
      <c r="X10" s="55"/>
      <c r="Y10" s="55"/>
    </row>
    <row r="11" spans="1:27" x14ac:dyDescent="0.25">
      <c r="F11" s="50"/>
    </row>
    <row r="12" spans="1:27" ht="51" x14ac:dyDescent="0.25">
      <c r="A12" s="17">
        <v>6</v>
      </c>
      <c r="B12" s="18" t="s">
        <v>82</v>
      </c>
      <c r="C12" s="18" t="s">
        <v>83</v>
      </c>
      <c r="D12" s="20">
        <v>444.56</v>
      </c>
      <c r="E12" s="21" t="s">
        <v>9</v>
      </c>
      <c r="F12" s="50"/>
      <c r="G12" s="22">
        <f>ROUND(D12*F12, 0)</f>
        <v>0</v>
      </c>
      <c r="R12" s="78"/>
      <c r="S12" s="55"/>
      <c r="V12" s="60"/>
      <c r="W12" s="57"/>
      <c r="X12" s="55"/>
      <c r="Y12" s="55"/>
    </row>
    <row r="13" spans="1:27" x14ac:dyDescent="0.25">
      <c r="F13" s="50"/>
    </row>
    <row r="14" spans="1:27" ht="38.25" x14ac:dyDescent="0.25">
      <c r="A14" s="17">
        <v>7</v>
      </c>
      <c r="B14" s="18" t="s">
        <v>84</v>
      </c>
      <c r="C14" s="18" t="s">
        <v>85</v>
      </c>
      <c r="D14" s="20">
        <v>4.5999999999999996</v>
      </c>
      <c r="E14" s="21" t="s">
        <v>47</v>
      </c>
      <c r="F14" s="50"/>
      <c r="G14" s="22">
        <f>ROUND(D14*F14, 0)</f>
        <v>0</v>
      </c>
      <c r="R14" s="78"/>
      <c r="S14" s="55"/>
      <c r="V14" s="60"/>
      <c r="W14" s="57"/>
      <c r="X14" s="55"/>
    </row>
    <row r="15" spans="1:27" x14ac:dyDescent="0.25">
      <c r="F15" s="50"/>
    </row>
    <row r="16" spans="1:27" ht="76.5" x14ac:dyDescent="0.25">
      <c r="A16" s="17">
        <v>8</v>
      </c>
      <c r="B16" s="18" t="s">
        <v>86</v>
      </c>
      <c r="C16" s="18" t="s">
        <v>87</v>
      </c>
      <c r="D16" s="20">
        <v>48.5</v>
      </c>
      <c r="E16" s="21" t="s">
        <v>47</v>
      </c>
      <c r="F16" s="50"/>
      <c r="G16" s="22">
        <f>ROUND(D16*F16, 0)</f>
        <v>0</v>
      </c>
      <c r="R16" s="78"/>
      <c r="S16" s="55"/>
      <c r="V16" s="60"/>
      <c r="W16" s="57"/>
      <c r="X16" s="55"/>
    </row>
    <row r="17" spans="1:25" x14ac:dyDescent="0.25">
      <c r="F17" s="50"/>
    </row>
    <row r="18" spans="1:25" ht="38.25" x14ac:dyDescent="0.25">
      <c r="A18" s="17">
        <v>9</v>
      </c>
      <c r="B18" s="18" t="s">
        <v>88</v>
      </c>
      <c r="C18" s="18" t="s">
        <v>89</v>
      </c>
      <c r="D18" s="20">
        <v>32</v>
      </c>
      <c r="E18" s="21" t="s">
        <v>6</v>
      </c>
      <c r="F18" s="50"/>
      <c r="G18" s="22">
        <f>ROUND(D18*F18, 0)</f>
        <v>0</v>
      </c>
      <c r="V18" s="60"/>
      <c r="W18" s="60"/>
    </row>
    <row r="19" spans="1:25" x14ac:dyDescent="0.25">
      <c r="F19" s="50"/>
      <c r="W19" s="55"/>
      <c r="X19" s="55"/>
    </row>
    <row r="20" spans="1:25" ht="51" x14ac:dyDescent="0.25">
      <c r="A20" s="17">
        <v>10</v>
      </c>
      <c r="B20" s="18" t="s">
        <v>90</v>
      </c>
      <c r="C20" s="18" t="s">
        <v>91</v>
      </c>
      <c r="D20" s="20">
        <v>80.819999999999993</v>
      </c>
      <c r="E20" s="21" t="s">
        <v>47</v>
      </c>
      <c r="F20" s="50"/>
      <c r="G20" s="22">
        <f>ROUND(D20*F20, 0)</f>
        <v>0</v>
      </c>
      <c r="R20" s="78"/>
      <c r="V20" s="60"/>
      <c r="W20" s="57"/>
      <c r="X20" s="55"/>
    </row>
    <row r="21" spans="1:25" x14ac:dyDescent="0.25">
      <c r="F21" s="50"/>
    </row>
    <row r="22" spans="1:25" ht="51" x14ac:dyDescent="0.25">
      <c r="A22" s="17">
        <v>11</v>
      </c>
      <c r="B22" s="18" t="s">
        <v>92</v>
      </c>
      <c r="C22" s="18" t="s">
        <v>93</v>
      </c>
      <c r="D22" s="20">
        <v>200</v>
      </c>
      <c r="E22" s="21" t="s">
        <v>6</v>
      </c>
      <c r="F22" s="50"/>
      <c r="G22" s="22">
        <f>ROUND(D22*F22, 0)</f>
        <v>0</v>
      </c>
      <c r="R22" s="78"/>
      <c r="S22" s="55"/>
      <c r="V22" s="60"/>
      <c r="W22" s="57"/>
      <c r="X22" s="55"/>
      <c r="Y22" s="55"/>
    </row>
    <row r="23" spans="1:25" x14ac:dyDescent="0.25">
      <c r="F23" s="50"/>
    </row>
    <row r="24" spans="1:25" ht="51" x14ac:dyDescent="0.25">
      <c r="A24" s="17">
        <v>12</v>
      </c>
      <c r="B24" s="18" t="s">
        <v>94</v>
      </c>
      <c r="C24" s="18" t="s">
        <v>95</v>
      </c>
      <c r="D24" s="20">
        <v>4</v>
      </c>
      <c r="E24" s="21" t="s">
        <v>6</v>
      </c>
      <c r="F24" s="50"/>
      <c r="G24" s="22">
        <f>ROUND(D24*F24, 0)</f>
        <v>0</v>
      </c>
      <c r="R24" s="78"/>
      <c r="S24" s="55"/>
      <c r="V24" s="60"/>
      <c r="W24" s="57"/>
      <c r="X24" s="55"/>
    </row>
    <row r="25" spans="1:25" x14ac:dyDescent="0.25">
      <c r="F25" s="50"/>
    </row>
    <row r="26" spans="1:25" s="55" customFormat="1" x14ac:dyDescent="0.25">
      <c r="A26" s="71"/>
      <c r="B26" s="65"/>
      <c r="C26" s="65" t="s">
        <v>7</v>
      </c>
      <c r="D26" s="72"/>
      <c r="E26" s="65"/>
      <c r="F26" s="73"/>
      <c r="G26" s="73">
        <f>SUM(G2:G25)</f>
        <v>0</v>
      </c>
      <c r="J26" s="78"/>
      <c r="L26" s="54"/>
      <c r="M26" s="54"/>
      <c r="N26" s="54"/>
      <c r="O26" s="54"/>
      <c r="R26" s="78"/>
      <c r="T26" s="54"/>
      <c r="U26" s="54"/>
    </row>
  </sheetData>
  <pageMargins left="0.23622047244094491" right="0.23622047244094491" top="0.74803149606299213" bottom="0.74803149606299213" header="0.31496062992125984" footer="0.31496062992125984"/>
  <pageSetup paperSize="8" scale="76" orientation="landscape" useFirstPageNumber="1" r:id="rId1"/>
  <headerFooter>
    <oddHeader>&amp;C&amp;"Times New Roman,bold"&amp;12Munkanem összesítő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11"/>
  <sheetViews>
    <sheetView view="pageBreakPreview" zoomScaleNormal="100" zoomScaleSheetLayoutView="100" workbookViewId="0">
      <selection activeCell="I1" sqref="I1:I1048576"/>
    </sheetView>
  </sheetViews>
  <sheetFormatPr defaultColWidth="9.140625" defaultRowHeight="12.75" x14ac:dyDescent="0.25"/>
  <cols>
    <col min="1" max="1" width="4.28515625" style="7" customWidth="1"/>
    <col min="2" max="2" width="9.28515625" style="1" customWidth="1"/>
    <col min="3" max="3" width="36.7109375" style="15" customWidth="1"/>
    <col min="4" max="4" width="6.7109375" style="9" customWidth="1"/>
    <col min="5" max="5" width="6.7109375" style="1" customWidth="1"/>
    <col min="6" max="7" width="8.28515625" style="10" customWidth="1"/>
    <col min="8" max="8" width="4.7109375" style="1" customWidth="1"/>
    <col min="9" max="9" width="21" style="45" bestFit="1" customWidth="1"/>
    <col min="10" max="10" width="6.7109375" style="16" customWidth="1"/>
    <col min="11" max="11" width="6.7109375" style="45" customWidth="1"/>
    <col min="12" max="13" width="8.28515625" style="46" hidden="1" customWidth="1"/>
    <col min="14" max="15" width="8.28515625" style="47" customWidth="1"/>
    <col min="16" max="16" width="2.140625" style="45" customWidth="1"/>
    <col min="17" max="17" width="21" style="45" bestFit="1" customWidth="1"/>
    <col min="18" max="18" width="6.7109375" style="16" customWidth="1"/>
    <col min="19" max="19" width="6.7109375" style="45" customWidth="1"/>
    <col min="20" max="21" width="8.28515625" style="47" customWidth="1"/>
    <col min="22" max="22" width="36.7109375" style="107" customWidth="1"/>
    <col min="23" max="23" width="9.28515625" style="45" customWidth="1"/>
    <col min="24" max="25" width="9.140625" style="45"/>
    <col min="26" max="16384" width="9.140625" style="1"/>
  </cols>
  <sheetData>
    <row r="1" spans="1:25" s="6" customFormat="1" ht="25.5" x14ac:dyDescent="0.25">
      <c r="A1" s="2" t="s">
        <v>1</v>
      </c>
      <c r="B1" s="3" t="s">
        <v>2</v>
      </c>
      <c r="C1" s="14" t="s">
        <v>3</v>
      </c>
      <c r="D1" s="4" t="s">
        <v>4</v>
      </c>
      <c r="E1" s="3" t="s">
        <v>5</v>
      </c>
      <c r="F1" s="5" t="s">
        <v>265</v>
      </c>
      <c r="G1" s="5" t="s">
        <v>266</v>
      </c>
      <c r="I1" s="44"/>
      <c r="J1" s="101"/>
      <c r="K1" s="11"/>
      <c r="L1" s="102"/>
      <c r="M1" s="102"/>
      <c r="N1" s="103"/>
      <c r="O1" s="103"/>
      <c r="P1" s="11"/>
      <c r="Q1" s="11"/>
      <c r="R1" s="101"/>
      <c r="S1" s="11"/>
      <c r="T1" s="103"/>
      <c r="U1" s="103"/>
      <c r="V1" s="113"/>
      <c r="W1" s="11"/>
      <c r="X1" s="11"/>
      <c r="Y1" s="11"/>
    </row>
    <row r="3" spans="1:25" s="21" customFormat="1" ht="89.25" x14ac:dyDescent="0.25">
      <c r="A3" s="17">
        <v>1</v>
      </c>
      <c r="B3" s="18" t="s">
        <v>97</v>
      </c>
      <c r="C3" s="61" t="s">
        <v>98</v>
      </c>
      <c r="D3" s="20">
        <v>39.33</v>
      </c>
      <c r="E3" s="21" t="s">
        <v>9</v>
      </c>
      <c r="F3" s="47"/>
      <c r="G3" s="10">
        <f>ROUND(D3*F3, 0)</f>
        <v>0</v>
      </c>
      <c r="I3" s="49"/>
      <c r="J3" s="56"/>
      <c r="K3" s="49"/>
      <c r="L3" s="46"/>
      <c r="M3" s="46"/>
      <c r="N3" s="47"/>
      <c r="O3" s="47"/>
      <c r="P3" s="49"/>
      <c r="Q3" s="49"/>
      <c r="R3" s="56"/>
      <c r="S3" s="49"/>
      <c r="T3" s="47"/>
      <c r="U3" s="47"/>
      <c r="V3" s="61"/>
      <c r="W3" s="60"/>
      <c r="X3" s="49"/>
      <c r="Y3" s="49"/>
    </row>
    <row r="4" spans="1:25" s="21" customFormat="1" x14ac:dyDescent="0.25">
      <c r="A4" s="17"/>
      <c r="C4" s="61"/>
      <c r="D4" s="20"/>
      <c r="F4" s="50"/>
      <c r="G4" s="22"/>
      <c r="I4" s="49"/>
      <c r="J4" s="56"/>
      <c r="K4" s="49"/>
      <c r="L4" s="46"/>
      <c r="M4" s="46"/>
      <c r="N4" s="50"/>
      <c r="O4" s="50"/>
      <c r="P4" s="49"/>
      <c r="Q4" s="49"/>
      <c r="R4" s="56"/>
      <c r="S4" s="49"/>
      <c r="T4" s="50"/>
      <c r="U4" s="50"/>
      <c r="V4" s="61"/>
      <c r="W4" s="49"/>
      <c r="X4" s="49"/>
      <c r="Y4" s="49"/>
    </row>
    <row r="5" spans="1:25" s="21" customFormat="1" ht="89.25" x14ac:dyDescent="0.25">
      <c r="A5" s="17">
        <v>2</v>
      </c>
      <c r="B5" s="18" t="s">
        <v>99</v>
      </c>
      <c r="C5" s="61" t="s">
        <v>100</v>
      </c>
      <c r="D5" s="20">
        <v>18.899999999999999</v>
      </c>
      <c r="E5" s="21" t="s">
        <v>47</v>
      </c>
      <c r="F5" s="47"/>
      <c r="G5" s="10">
        <f>ROUND(D5*F5, 0)</f>
        <v>0</v>
      </c>
      <c r="I5" s="49"/>
      <c r="J5" s="56"/>
      <c r="K5" s="49"/>
      <c r="L5" s="46"/>
      <c r="M5" s="46"/>
      <c r="N5" s="47"/>
      <c r="O5" s="47"/>
      <c r="P5" s="49"/>
      <c r="Q5" s="49"/>
      <c r="R5" s="56"/>
      <c r="S5" s="49"/>
      <c r="T5" s="47"/>
      <c r="U5" s="47"/>
      <c r="V5" s="61"/>
      <c r="W5" s="60"/>
      <c r="X5" s="49"/>
      <c r="Y5" s="49"/>
    </row>
    <row r="6" spans="1:25" s="21" customFormat="1" x14ac:dyDescent="0.25">
      <c r="A6" s="17"/>
      <c r="C6" s="61"/>
      <c r="D6" s="20"/>
      <c r="F6" s="50"/>
      <c r="G6" s="22"/>
      <c r="I6" s="49"/>
      <c r="J6" s="56"/>
      <c r="K6" s="49"/>
      <c r="L6" s="46"/>
      <c r="M6" s="46"/>
      <c r="N6" s="50"/>
      <c r="O6" s="50"/>
      <c r="P6" s="49"/>
      <c r="Q6" s="49"/>
      <c r="R6" s="56"/>
      <c r="S6" s="49"/>
      <c r="T6" s="50"/>
      <c r="U6" s="50"/>
      <c r="V6" s="61"/>
      <c r="W6" s="49"/>
      <c r="X6" s="49"/>
      <c r="Y6" s="49"/>
    </row>
    <row r="7" spans="1:25" s="21" customFormat="1" ht="89.25" x14ac:dyDescent="0.25">
      <c r="A7" s="17">
        <v>3</v>
      </c>
      <c r="B7" s="18" t="s">
        <v>101</v>
      </c>
      <c r="C7" s="61" t="s">
        <v>102</v>
      </c>
      <c r="D7" s="20">
        <f>7.2+8.84*5+0.85*6</f>
        <v>56.5</v>
      </c>
      <c r="E7" s="21" t="s">
        <v>47</v>
      </c>
      <c r="F7" s="47"/>
      <c r="G7" s="10">
        <f>ROUND(D7*F7, 0)</f>
        <v>0</v>
      </c>
      <c r="I7" s="49"/>
      <c r="J7" s="56"/>
      <c r="K7" s="49"/>
      <c r="L7" s="46"/>
      <c r="M7" s="46"/>
      <c r="N7" s="47"/>
      <c r="O7" s="47"/>
      <c r="P7" s="49"/>
      <c r="Q7" s="49"/>
      <c r="R7" s="56"/>
      <c r="S7" s="49"/>
      <c r="T7" s="47"/>
      <c r="U7" s="47"/>
      <c r="V7" s="61"/>
      <c r="W7" s="60"/>
      <c r="X7" s="49"/>
      <c r="Y7" s="49"/>
    </row>
    <row r="8" spans="1:25" s="21" customFormat="1" x14ac:dyDescent="0.25">
      <c r="A8" s="17"/>
      <c r="C8" s="61"/>
      <c r="D8" s="20"/>
      <c r="F8" s="50"/>
      <c r="G8" s="22"/>
      <c r="I8" s="49"/>
      <c r="J8" s="56"/>
      <c r="K8" s="49"/>
      <c r="L8" s="46"/>
      <c r="M8" s="46"/>
      <c r="N8" s="50"/>
      <c r="O8" s="50"/>
      <c r="P8" s="49"/>
      <c r="Q8" s="49"/>
      <c r="R8" s="56"/>
      <c r="S8" s="49"/>
      <c r="T8" s="50"/>
      <c r="U8" s="50"/>
      <c r="V8" s="61"/>
      <c r="W8" s="49"/>
      <c r="X8" s="49"/>
      <c r="Y8" s="49"/>
    </row>
    <row r="9" spans="1:25" s="21" customFormat="1" ht="76.5" x14ac:dyDescent="0.25">
      <c r="A9" s="17">
        <v>4</v>
      </c>
      <c r="B9" s="18" t="s">
        <v>103</v>
      </c>
      <c r="C9" s="61" t="s">
        <v>104</v>
      </c>
      <c r="D9" s="20">
        <v>56.5</v>
      </c>
      <c r="E9" s="21" t="s">
        <v>47</v>
      </c>
      <c r="F9" s="47"/>
      <c r="G9" s="10">
        <f>ROUND(D9*F9, 0)</f>
        <v>0</v>
      </c>
      <c r="I9" s="49"/>
      <c r="J9" s="56"/>
      <c r="K9" s="49"/>
      <c r="L9" s="46"/>
      <c r="M9" s="46"/>
      <c r="N9" s="47"/>
      <c r="O9" s="47"/>
      <c r="P9" s="49"/>
      <c r="Q9" s="49"/>
      <c r="R9" s="56"/>
      <c r="S9" s="49"/>
      <c r="T9" s="47"/>
      <c r="U9" s="47"/>
      <c r="V9" s="61"/>
      <c r="W9" s="60"/>
      <c r="X9" s="49"/>
      <c r="Y9" s="49"/>
    </row>
    <row r="11" spans="1:25" s="11" customFormat="1" x14ac:dyDescent="0.25">
      <c r="A11" s="2"/>
      <c r="B11" s="3"/>
      <c r="C11" s="14" t="s">
        <v>7</v>
      </c>
      <c r="D11" s="4"/>
      <c r="E11" s="3"/>
      <c r="F11" s="5"/>
      <c r="G11" s="5">
        <f>SUM(G2:G10)</f>
        <v>0</v>
      </c>
      <c r="J11" s="101"/>
      <c r="L11" s="102"/>
      <c r="M11" s="102"/>
      <c r="N11" s="103"/>
      <c r="O11" s="103"/>
      <c r="R11" s="101"/>
      <c r="T11" s="103"/>
      <c r="U11" s="103"/>
      <c r="V11" s="113"/>
    </row>
  </sheetData>
  <pageMargins left="0.23622047244094491" right="0.23622047244094491" top="0.74803149606299213" bottom="0.74803149606299213" header="0.31496062992125984" footer="0.31496062992125984"/>
  <pageSetup paperSize="8" scale="87" orientation="landscape" useFirstPageNumber="1" r:id="rId1"/>
  <headerFooter>
    <oddHeader>&amp;C&amp;"Times New Roman,bold"&amp;12Munkanem összesítő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B16"/>
  <sheetViews>
    <sheetView view="pageBreakPreview" zoomScaleNormal="100" zoomScaleSheetLayoutView="100" workbookViewId="0">
      <selection activeCell="F14" sqref="F2:F14"/>
    </sheetView>
  </sheetViews>
  <sheetFormatPr defaultColWidth="9.140625" defaultRowHeight="12.75" x14ac:dyDescent="0.25"/>
  <cols>
    <col min="1" max="1" width="4.28515625" style="17" customWidth="1"/>
    <col min="2" max="2" width="9.28515625" style="21" customWidth="1"/>
    <col min="3" max="3" width="36.7109375" style="21" customWidth="1"/>
    <col min="4" max="4" width="6.7109375" style="20" customWidth="1"/>
    <col min="5" max="5" width="6.7109375" style="21" customWidth="1"/>
    <col min="6" max="7" width="8.28515625" style="22" customWidth="1"/>
    <col min="8" max="8" width="4.7109375" style="21" customWidth="1"/>
    <col min="9" max="9" width="20.5703125" style="49" bestFit="1" customWidth="1"/>
    <col min="10" max="10" width="6.7109375" style="56" customWidth="1"/>
    <col min="11" max="11" width="6.7109375" style="49" customWidth="1"/>
    <col min="12" max="13" width="8.28515625" style="50" hidden="1" customWidth="1"/>
    <col min="14" max="15" width="8.28515625" style="50" customWidth="1"/>
    <col min="16" max="16" width="2.140625" style="49" customWidth="1"/>
    <col min="17" max="17" width="19.28515625" style="49" bestFit="1" customWidth="1"/>
    <col min="18" max="18" width="6.7109375" style="56" customWidth="1"/>
    <col min="19" max="19" width="6.7109375" style="49" customWidth="1"/>
    <col min="20" max="21" width="8.28515625" style="50" customWidth="1"/>
    <col min="22" max="22" width="36.7109375" style="49" customWidth="1"/>
    <col min="23" max="23" width="9.28515625" style="49" customWidth="1"/>
    <col min="24" max="25" width="20.140625" style="49" customWidth="1"/>
    <col min="26" max="28" width="9.140625" style="49"/>
    <col min="29" max="16384" width="9.140625" style="21"/>
  </cols>
  <sheetData>
    <row r="1" spans="1:28" s="53" customFormat="1" ht="25.5" x14ac:dyDescent="0.25">
      <c r="A1" s="71" t="s">
        <v>1</v>
      </c>
      <c r="B1" s="65" t="s">
        <v>2</v>
      </c>
      <c r="C1" s="65" t="s">
        <v>3</v>
      </c>
      <c r="D1" s="122" t="s">
        <v>4</v>
      </c>
      <c r="E1" s="65" t="s">
        <v>5</v>
      </c>
      <c r="F1" s="73" t="s">
        <v>265</v>
      </c>
      <c r="G1" s="73" t="s">
        <v>266</v>
      </c>
      <c r="I1" s="74"/>
      <c r="J1" s="78"/>
      <c r="K1" s="55"/>
      <c r="L1" s="54"/>
      <c r="M1" s="54"/>
      <c r="N1" s="54"/>
      <c r="O1" s="54"/>
      <c r="P1" s="55"/>
      <c r="Q1" s="55"/>
      <c r="R1" s="78"/>
      <c r="S1" s="55"/>
      <c r="T1" s="54"/>
      <c r="U1" s="54"/>
      <c r="V1" s="55"/>
      <c r="W1" s="55"/>
      <c r="X1" s="55"/>
      <c r="Y1" s="55"/>
      <c r="Z1" s="55"/>
      <c r="AA1" s="55"/>
      <c r="AB1" s="55"/>
    </row>
    <row r="2" spans="1:28" ht="25.5" x14ac:dyDescent="0.25">
      <c r="A2" s="17">
        <v>1</v>
      </c>
      <c r="B2" s="18" t="s">
        <v>106</v>
      </c>
      <c r="C2" s="60" t="s">
        <v>107</v>
      </c>
      <c r="D2" s="56">
        <v>80.819999999999993</v>
      </c>
      <c r="E2" s="21" t="s">
        <v>47</v>
      </c>
      <c r="F2" s="50"/>
      <c r="G2" s="22">
        <f>ROUND(D2*F2, 0)</f>
        <v>0</v>
      </c>
      <c r="V2" s="60"/>
      <c r="W2" s="60"/>
    </row>
    <row r="3" spans="1:28" x14ac:dyDescent="0.25">
      <c r="C3" s="49"/>
      <c r="D3" s="56"/>
      <c r="F3" s="50"/>
    </row>
    <row r="4" spans="1:28" ht="25.5" x14ac:dyDescent="0.25">
      <c r="A4" s="17">
        <v>2</v>
      </c>
      <c r="B4" s="18" t="s">
        <v>108</v>
      </c>
      <c r="C4" s="60" t="s">
        <v>109</v>
      </c>
      <c r="D4" s="56">
        <v>45.4</v>
      </c>
      <c r="E4" s="21" t="s">
        <v>47</v>
      </c>
      <c r="F4" s="50"/>
      <c r="G4" s="22">
        <f>ROUND(D4*F4, 0)</f>
        <v>0</v>
      </c>
      <c r="V4" s="60"/>
      <c r="W4" s="60"/>
    </row>
    <row r="5" spans="1:28" x14ac:dyDescent="0.25">
      <c r="C5" s="49"/>
      <c r="D5" s="56"/>
      <c r="F5" s="50"/>
    </row>
    <row r="6" spans="1:28" ht="25.5" x14ac:dyDescent="0.25">
      <c r="A6" s="17">
        <v>3</v>
      </c>
      <c r="B6" s="18" t="s">
        <v>110</v>
      </c>
      <c r="C6" s="60" t="s">
        <v>111</v>
      </c>
      <c r="D6" s="56">
        <v>11.8</v>
      </c>
      <c r="E6" s="21" t="s">
        <v>47</v>
      </c>
      <c r="F6" s="50"/>
      <c r="G6" s="22">
        <f>ROUND(D6*F6, 0)</f>
        <v>0</v>
      </c>
      <c r="V6" s="60"/>
      <c r="W6" s="60"/>
    </row>
    <row r="7" spans="1:28" x14ac:dyDescent="0.25">
      <c r="C7" s="49"/>
      <c r="D7" s="56"/>
      <c r="F7" s="50"/>
    </row>
    <row r="8" spans="1:28" ht="25.5" x14ac:dyDescent="0.25">
      <c r="A8" s="17">
        <v>4</v>
      </c>
      <c r="B8" s="18" t="s">
        <v>112</v>
      </c>
      <c r="C8" s="60" t="s">
        <v>113</v>
      </c>
      <c r="D8" s="56">
        <v>28</v>
      </c>
      <c r="E8" s="21" t="s">
        <v>47</v>
      </c>
      <c r="F8" s="50"/>
      <c r="G8" s="22">
        <f>ROUND(D8*F8, 0)</f>
        <v>0</v>
      </c>
      <c r="V8" s="60"/>
      <c r="W8" s="60"/>
    </row>
    <row r="9" spans="1:28" x14ac:dyDescent="0.25">
      <c r="C9" s="49"/>
      <c r="D9" s="56"/>
      <c r="F9" s="50"/>
    </row>
    <row r="10" spans="1:28" ht="89.25" x14ac:dyDescent="0.25">
      <c r="A10" s="17">
        <v>5</v>
      </c>
      <c r="B10" s="70" t="s">
        <v>281</v>
      </c>
      <c r="C10" s="60" t="s">
        <v>280</v>
      </c>
      <c r="D10" s="56">
        <v>84.82</v>
      </c>
      <c r="E10" s="21" t="s">
        <v>47</v>
      </c>
      <c r="F10" s="50"/>
      <c r="G10" s="22">
        <f>ROUND(D10*F10, 0)</f>
        <v>0</v>
      </c>
      <c r="I10" s="53"/>
      <c r="R10" s="78"/>
      <c r="S10" s="55"/>
      <c r="T10" s="54"/>
      <c r="U10" s="54"/>
      <c r="V10" s="57"/>
      <c r="W10" s="57"/>
      <c r="X10" s="55"/>
      <c r="Y10" s="55"/>
    </row>
    <row r="11" spans="1:28" x14ac:dyDescent="0.25">
      <c r="C11" s="49"/>
      <c r="D11" s="56"/>
      <c r="F11" s="50"/>
      <c r="I11" s="21"/>
    </row>
    <row r="12" spans="1:28" ht="89.25" x14ac:dyDescent="0.25">
      <c r="A12" s="17">
        <v>6</v>
      </c>
      <c r="B12" s="70" t="s">
        <v>283</v>
      </c>
      <c r="C12" s="60" t="s">
        <v>282</v>
      </c>
      <c r="D12" s="56">
        <v>49.4</v>
      </c>
      <c r="E12" s="21" t="s">
        <v>47</v>
      </c>
      <c r="F12" s="50"/>
      <c r="G12" s="22">
        <f>ROUND(D12*F12, 0)</f>
        <v>0</v>
      </c>
      <c r="I12" s="53"/>
      <c r="R12" s="78"/>
      <c r="S12" s="55"/>
      <c r="T12" s="54"/>
      <c r="U12" s="54"/>
      <c r="V12" s="57"/>
      <c r="W12" s="57"/>
      <c r="X12" s="55"/>
    </row>
    <row r="13" spans="1:28" x14ac:dyDescent="0.25">
      <c r="C13" s="49"/>
      <c r="D13" s="56"/>
      <c r="F13" s="50"/>
    </row>
    <row r="14" spans="1:28" ht="76.5" x14ac:dyDescent="0.25">
      <c r="A14" s="17">
        <v>7</v>
      </c>
      <c r="B14" s="18" t="s">
        <v>114</v>
      </c>
      <c r="C14" s="60" t="s">
        <v>115</v>
      </c>
      <c r="D14" s="56">
        <v>7.4</v>
      </c>
      <c r="E14" s="21" t="s">
        <v>47</v>
      </c>
      <c r="F14" s="50"/>
      <c r="G14" s="22">
        <f>ROUND(D14*F14, 0)</f>
        <v>0</v>
      </c>
      <c r="V14" s="60"/>
      <c r="W14" s="60"/>
    </row>
    <row r="16" spans="1:28" s="55" customFormat="1" x14ac:dyDescent="0.25">
      <c r="A16" s="71"/>
      <c r="B16" s="65"/>
      <c r="C16" s="65" t="s">
        <v>7</v>
      </c>
      <c r="D16" s="72"/>
      <c r="E16" s="65"/>
      <c r="F16" s="73"/>
      <c r="G16" s="73">
        <f>SUM(G2:G15)</f>
        <v>0</v>
      </c>
      <c r="J16" s="78"/>
      <c r="L16" s="54"/>
      <c r="M16" s="54"/>
      <c r="N16" s="54"/>
      <c r="O16" s="54"/>
      <c r="R16" s="78"/>
      <c r="T16" s="54"/>
      <c r="U16" s="54"/>
    </row>
  </sheetData>
  <pageMargins left="0.23622047244094491" right="0.23622047244094491" top="0.74803149606299213" bottom="0.74803149606299213" header="0.31496062992125984" footer="0.31496062992125984"/>
  <pageSetup paperSize="8" scale="88" orientation="landscape" useFirstPageNumber="1" r:id="rId1"/>
  <headerFooter>
    <oddHeader>&amp;C&amp;"Times New Roman,bold"&amp;12Munkanem összesítő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24"/>
  <sheetViews>
    <sheetView view="pageBreakPreview" zoomScaleNormal="100" zoomScaleSheetLayoutView="100" workbookViewId="0">
      <selection activeCell="F2" sqref="F2:F22"/>
    </sheetView>
  </sheetViews>
  <sheetFormatPr defaultColWidth="9.140625" defaultRowHeight="12.75" x14ac:dyDescent="0.25"/>
  <cols>
    <col min="1" max="1" width="4.28515625" style="7" customWidth="1"/>
    <col min="2" max="2" width="9.28515625" style="1" customWidth="1"/>
    <col min="3" max="3" width="36.7109375" style="15" customWidth="1"/>
    <col min="4" max="4" width="6.7109375" style="9" customWidth="1"/>
    <col min="5" max="5" width="6.7109375" style="1" customWidth="1"/>
    <col min="6" max="7" width="8.28515625" style="10" customWidth="1"/>
    <col min="8" max="8" width="4.7109375" style="1" customWidth="1"/>
    <col min="9" max="9" width="18.85546875" style="1" bestFit="1" customWidth="1"/>
    <col min="10" max="10" width="6.7109375" style="16" customWidth="1"/>
    <col min="11" max="11" width="6.7109375" style="45" customWidth="1"/>
    <col min="12" max="13" width="8.28515625" style="46" hidden="1" customWidth="1"/>
    <col min="14" max="15" width="8.28515625" style="47" customWidth="1"/>
    <col min="16" max="16" width="2.140625" style="45" customWidth="1"/>
    <col min="17" max="17" width="18.85546875" style="45" bestFit="1" customWidth="1"/>
    <col min="18" max="18" width="6.7109375" style="16" customWidth="1"/>
    <col min="19" max="19" width="6.7109375" style="45" customWidth="1"/>
    <col min="20" max="21" width="8.28515625" style="47" customWidth="1"/>
    <col min="22" max="22" width="36.7109375" style="107" customWidth="1"/>
    <col min="23" max="23" width="9.28515625" style="45" customWidth="1"/>
    <col min="24" max="26" width="9.140625" style="45"/>
    <col min="27" max="16384" width="9.140625" style="1"/>
  </cols>
  <sheetData>
    <row r="1" spans="1:26" s="6" customFormat="1" ht="25.5" x14ac:dyDescent="0.25">
      <c r="A1" s="2" t="s">
        <v>1</v>
      </c>
      <c r="B1" s="3" t="s">
        <v>2</v>
      </c>
      <c r="C1" s="14" t="s">
        <v>3</v>
      </c>
      <c r="D1" s="4" t="s">
        <v>4</v>
      </c>
      <c r="E1" s="3" t="s">
        <v>5</v>
      </c>
      <c r="F1" s="5" t="s">
        <v>265</v>
      </c>
      <c r="G1" s="5" t="s">
        <v>266</v>
      </c>
      <c r="I1" s="44"/>
      <c r="J1" s="101"/>
      <c r="K1" s="11"/>
      <c r="L1" s="102"/>
      <c r="M1" s="102"/>
      <c r="N1" s="103"/>
      <c r="O1" s="103"/>
      <c r="P1" s="11"/>
      <c r="Q1" s="11"/>
      <c r="R1" s="101"/>
      <c r="S1" s="11"/>
      <c r="T1" s="103"/>
      <c r="U1" s="103"/>
      <c r="V1" s="113"/>
      <c r="W1" s="11"/>
      <c r="X1" s="11"/>
      <c r="Y1" s="11"/>
      <c r="Z1" s="11"/>
    </row>
    <row r="2" spans="1:26" ht="27.75" x14ac:dyDescent="0.25">
      <c r="A2" s="7">
        <v>1</v>
      </c>
      <c r="B2" s="8" t="s">
        <v>117</v>
      </c>
      <c r="C2" s="121" t="s">
        <v>167</v>
      </c>
      <c r="D2" s="9">
        <v>12.66</v>
      </c>
      <c r="E2" s="1" t="s">
        <v>168</v>
      </c>
      <c r="F2" s="47"/>
      <c r="G2" s="10">
        <f>ROUND(D2*F2, 0)</f>
        <v>0</v>
      </c>
      <c r="I2" s="45"/>
      <c r="W2" s="104"/>
    </row>
    <row r="3" spans="1:26" x14ac:dyDescent="0.25">
      <c r="C3" s="107"/>
      <c r="F3" s="47"/>
      <c r="I3" s="45"/>
    </row>
    <row r="4" spans="1:26" ht="27.75" x14ac:dyDescent="0.25">
      <c r="A4" s="7">
        <v>2</v>
      </c>
      <c r="B4" s="8" t="s">
        <v>118</v>
      </c>
      <c r="C4" s="107" t="s">
        <v>169</v>
      </c>
      <c r="D4" s="9">
        <v>16.66</v>
      </c>
      <c r="E4" s="1" t="s">
        <v>168</v>
      </c>
      <c r="F4" s="47"/>
      <c r="G4" s="10">
        <f>ROUND(D4*F4, 0)</f>
        <v>0</v>
      </c>
      <c r="I4" s="45"/>
      <c r="W4" s="104"/>
    </row>
    <row r="5" spans="1:26" x14ac:dyDescent="0.25">
      <c r="C5" s="107"/>
      <c r="F5" s="47"/>
      <c r="I5" s="45"/>
    </row>
    <row r="6" spans="1:26" ht="27.75" x14ac:dyDescent="0.25">
      <c r="A6" s="7">
        <v>3</v>
      </c>
      <c r="B6" s="8" t="s">
        <v>119</v>
      </c>
      <c r="C6" s="107" t="s">
        <v>170</v>
      </c>
      <c r="D6" s="9">
        <v>17.36</v>
      </c>
      <c r="E6" s="1" t="s">
        <v>168</v>
      </c>
      <c r="F6" s="47"/>
      <c r="G6" s="10">
        <f>ROUND(D6*F6, 0)</f>
        <v>0</v>
      </c>
      <c r="I6" s="45"/>
      <c r="W6" s="104"/>
    </row>
    <row r="7" spans="1:26" x14ac:dyDescent="0.25">
      <c r="C7" s="107"/>
      <c r="F7" s="47"/>
      <c r="I7" s="45"/>
    </row>
    <row r="8" spans="1:26" ht="38.25" x14ac:dyDescent="0.25">
      <c r="A8" s="7">
        <v>4</v>
      </c>
      <c r="B8" s="8" t="s">
        <v>120</v>
      </c>
      <c r="C8" s="107" t="s">
        <v>121</v>
      </c>
      <c r="D8" s="9">
        <v>28.74</v>
      </c>
      <c r="E8" s="1" t="s">
        <v>47</v>
      </c>
      <c r="F8" s="47"/>
      <c r="G8" s="10">
        <f>ROUND(D8*F8, 0)</f>
        <v>0</v>
      </c>
      <c r="I8" s="45"/>
      <c r="W8" s="104"/>
    </row>
    <row r="9" spans="1:26" x14ac:dyDescent="0.25">
      <c r="C9" s="107"/>
      <c r="F9" s="47"/>
    </row>
    <row r="10" spans="1:26" ht="38.25" x14ac:dyDescent="0.25">
      <c r="A10" s="7">
        <v>5</v>
      </c>
      <c r="B10" s="128" t="s">
        <v>154</v>
      </c>
      <c r="C10" s="107" t="s">
        <v>293</v>
      </c>
      <c r="D10" s="9">
        <v>2</v>
      </c>
      <c r="E10" s="1" t="s">
        <v>6</v>
      </c>
      <c r="F10" s="47"/>
      <c r="G10" s="10">
        <f>ROUND(D10*F10, 0)</f>
        <v>0</v>
      </c>
      <c r="I10" s="33"/>
      <c r="W10" s="114"/>
      <c r="X10" s="47"/>
      <c r="Y10" s="47"/>
    </row>
    <row r="11" spans="1:26" x14ac:dyDescent="0.25">
      <c r="B11" s="128"/>
      <c r="C11" s="107"/>
      <c r="F11" s="47"/>
      <c r="I11" s="33"/>
      <c r="W11" s="114"/>
      <c r="X11" s="47"/>
      <c r="Y11" s="47"/>
    </row>
    <row r="12" spans="1:26" ht="38.25" x14ac:dyDescent="0.25">
      <c r="A12" s="7">
        <v>6</v>
      </c>
      <c r="B12" s="128" t="s">
        <v>154</v>
      </c>
      <c r="C12" s="107" t="s">
        <v>286</v>
      </c>
      <c r="D12" s="9">
        <v>2</v>
      </c>
      <c r="E12" s="1" t="s">
        <v>6</v>
      </c>
      <c r="F12" s="47"/>
      <c r="G12" s="10">
        <f>ROUND(D12*F12, 0)</f>
        <v>0</v>
      </c>
      <c r="I12" s="33"/>
      <c r="W12" s="114"/>
      <c r="X12" s="47"/>
      <c r="Y12" s="47"/>
    </row>
    <row r="13" spans="1:26" x14ac:dyDescent="0.25">
      <c r="B13" s="128"/>
      <c r="C13" s="107"/>
      <c r="F13" s="47"/>
      <c r="I13" s="33"/>
      <c r="W13" s="114"/>
      <c r="X13" s="47"/>
      <c r="Y13" s="47"/>
    </row>
    <row r="14" spans="1:26" ht="38.25" x14ac:dyDescent="0.25">
      <c r="A14" s="7">
        <v>7</v>
      </c>
      <c r="B14" s="128" t="s">
        <v>154</v>
      </c>
      <c r="C14" s="107" t="s">
        <v>287</v>
      </c>
      <c r="D14" s="9">
        <v>1</v>
      </c>
      <c r="E14" s="1" t="s">
        <v>6</v>
      </c>
      <c r="F14" s="47"/>
      <c r="G14" s="10">
        <f>ROUND(D14*F14, 0)</f>
        <v>0</v>
      </c>
      <c r="I14" s="33"/>
      <c r="W14" s="114"/>
      <c r="X14" s="47"/>
      <c r="Y14" s="47"/>
    </row>
    <row r="15" spans="1:26" x14ac:dyDescent="0.25">
      <c r="B15" s="128"/>
      <c r="C15" s="107"/>
      <c r="F15" s="47"/>
      <c r="I15" s="33"/>
      <c r="W15" s="114"/>
      <c r="X15" s="47"/>
      <c r="Y15" s="47"/>
    </row>
    <row r="16" spans="1:26" ht="38.25" x14ac:dyDescent="0.25">
      <c r="A16" s="7">
        <v>8</v>
      </c>
      <c r="B16" s="128" t="s">
        <v>154</v>
      </c>
      <c r="C16" s="107" t="s">
        <v>288</v>
      </c>
      <c r="D16" s="9">
        <v>1</v>
      </c>
      <c r="E16" s="1" t="s">
        <v>6</v>
      </c>
      <c r="F16" s="47"/>
      <c r="G16" s="10">
        <f>ROUND(D16*F16, 0)</f>
        <v>0</v>
      </c>
      <c r="I16" s="33"/>
      <c r="W16" s="114"/>
      <c r="X16" s="47"/>
      <c r="Y16" s="47"/>
    </row>
    <row r="17" spans="1:25" x14ac:dyDescent="0.25">
      <c r="B17" s="128"/>
      <c r="C17" s="107"/>
      <c r="F17" s="47"/>
      <c r="I17" s="33"/>
      <c r="W17" s="114"/>
      <c r="X17" s="47"/>
      <c r="Y17" s="47"/>
    </row>
    <row r="18" spans="1:25" ht="38.25" x14ac:dyDescent="0.25">
      <c r="A18" s="7">
        <v>9</v>
      </c>
      <c r="B18" s="128" t="s">
        <v>154</v>
      </c>
      <c r="C18" s="107" t="s">
        <v>289</v>
      </c>
      <c r="D18" s="9">
        <v>1</v>
      </c>
      <c r="E18" s="1" t="s">
        <v>6</v>
      </c>
      <c r="F18" s="47"/>
      <c r="G18" s="10">
        <f>ROUND(D18*F18, 0)</f>
        <v>0</v>
      </c>
      <c r="I18" s="33"/>
      <c r="W18" s="114"/>
      <c r="X18" s="47"/>
      <c r="Y18" s="47"/>
    </row>
    <row r="19" spans="1:25" x14ac:dyDescent="0.25">
      <c r="B19" s="128"/>
      <c r="C19" s="107"/>
      <c r="F19" s="47"/>
      <c r="I19" s="33"/>
      <c r="W19" s="114"/>
      <c r="X19" s="47"/>
      <c r="Y19" s="47"/>
    </row>
    <row r="20" spans="1:25" ht="38.25" x14ac:dyDescent="0.25">
      <c r="A20" s="7">
        <v>10</v>
      </c>
      <c r="B20" s="128" t="s">
        <v>154</v>
      </c>
      <c r="C20" s="107" t="s">
        <v>290</v>
      </c>
      <c r="D20" s="9">
        <v>2</v>
      </c>
      <c r="E20" s="1" t="s">
        <v>6</v>
      </c>
      <c r="F20" s="47"/>
      <c r="G20" s="10">
        <f>ROUND(D20*F20, 0)</f>
        <v>0</v>
      </c>
      <c r="I20" s="33"/>
      <c r="W20" s="114"/>
      <c r="X20" s="47"/>
      <c r="Y20" s="47"/>
    </row>
    <row r="21" spans="1:25" x14ac:dyDescent="0.25">
      <c r="B21" s="128"/>
      <c r="C21" s="107"/>
      <c r="F21" s="47"/>
      <c r="I21" s="33"/>
      <c r="W21" s="114"/>
      <c r="X21" s="47"/>
      <c r="Y21" s="47"/>
    </row>
    <row r="22" spans="1:25" ht="38.25" x14ac:dyDescent="0.25">
      <c r="A22" s="7">
        <v>11</v>
      </c>
      <c r="B22" s="128" t="s">
        <v>154</v>
      </c>
      <c r="C22" s="107" t="s">
        <v>291</v>
      </c>
      <c r="D22" s="9">
        <v>3</v>
      </c>
      <c r="E22" s="1" t="s">
        <v>6</v>
      </c>
      <c r="F22" s="47"/>
      <c r="G22" s="10">
        <f>ROUND(D22*F22, 0)</f>
        <v>0</v>
      </c>
      <c r="I22" s="33"/>
      <c r="W22" s="114"/>
      <c r="X22" s="47"/>
      <c r="Y22" s="47"/>
    </row>
    <row r="24" spans="1:25" s="11" customFormat="1" x14ac:dyDescent="0.25">
      <c r="A24" s="2"/>
      <c r="B24" s="3"/>
      <c r="C24" s="14" t="s">
        <v>7</v>
      </c>
      <c r="D24" s="4"/>
      <c r="E24" s="3"/>
      <c r="F24" s="5"/>
      <c r="G24" s="5">
        <f>SUM(G2:G23)</f>
        <v>0</v>
      </c>
      <c r="J24" s="101"/>
      <c r="L24" s="102"/>
      <c r="M24" s="102"/>
      <c r="N24" s="103"/>
      <c r="O24" s="103"/>
      <c r="R24" s="101"/>
      <c r="T24" s="103"/>
      <c r="U24" s="103"/>
      <c r="V24" s="113"/>
    </row>
  </sheetData>
  <pageMargins left="0.23622047244094491" right="0.23622047244094491" top="0.74803149606299213" bottom="0.74803149606299213" header="0.31496062992125984" footer="0.31496062992125984"/>
  <pageSetup paperSize="8" scale="76" orientation="landscape" useFirstPageNumber="1" r:id="rId1"/>
  <headerFooter>
    <oddHeader>&amp;C&amp;"Times New Roman,bold"&amp;12Munkanem összesítő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7"/>
  <sheetViews>
    <sheetView view="pageBreakPreview" zoomScaleNormal="100" zoomScaleSheetLayoutView="100" workbookViewId="0">
      <selection activeCell="I5" sqref="I1:I5"/>
    </sheetView>
  </sheetViews>
  <sheetFormatPr defaultColWidth="9.140625" defaultRowHeight="12.75" x14ac:dyDescent="0.25"/>
  <cols>
    <col min="1" max="1" width="4.28515625" style="7" customWidth="1"/>
    <col min="2" max="2" width="9.28515625" style="1" customWidth="1"/>
    <col min="3" max="3" width="36.7109375" style="13" customWidth="1"/>
    <col min="4" max="4" width="6.7109375" style="9" customWidth="1"/>
    <col min="5" max="5" width="6.7109375" style="1" customWidth="1"/>
    <col min="6" max="7" width="8.28515625" style="10" customWidth="1"/>
    <col min="8" max="8" width="4.7109375" style="1" customWidth="1"/>
    <col min="9" max="9" width="20.140625" style="45" bestFit="1" customWidth="1"/>
    <col min="10" max="10" width="6.7109375" style="16" customWidth="1"/>
    <col min="11" max="11" width="6.7109375" style="45" customWidth="1"/>
    <col min="12" max="13" width="8.28515625" style="46" hidden="1" customWidth="1"/>
    <col min="14" max="15" width="8.28515625" style="47" customWidth="1"/>
    <col min="16" max="16" width="2.140625" style="45" customWidth="1"/>
    <col min="17" max="17" width="20.140625" style="45" bestFit="1" customWidth="1"/>
    <col min="18" max="18" width="6.7109375" style="16" customWidth="1"/>
    <col min="19" max="19" width="6.7109375" style="45" customWidth="1"/>
    <col min="20" max="21" width="8.28515625" style="47" customWidth="1"/>
    <col min="22" max="22" width="36.7109375" style="105" customWidth="1"/>
    <col min="23" max="23" width="9.28515625" style="45" customWidth="1"/>
    <col min="24" max="24" width="9.140625" style="45"/>
    <col min="25" max="16384" width="9.140625" style="1"/>
  </cols>
  <sheetData>
    <row r="1" spans="1:24" s="6" customFormat="1" ht="25.5" x14ac:dyDescent="0.25">
      <c r="A1" s="2" t="s">
        <v>1</v>
      </c>
      <c r="B1" s="3" t="s">
        <v>2</v>
      </c>
      <c r="C1" s="12" t="s">
        <v>3</v>
      </c>
      <c r="D1" s="4" t="s">
        <v>4</v>
      </c>
      <c r="E1" s="3" t="s">
        <v>5</v>
      </c>
      <c r="F1" s="5" t="s">
        <v>265</v>
      </c>
      <c r="G1" s="5" t="s">
        <v>266</v>
      </c>
      <c r="I1" s="44"/>
      <c r="J1" s="101"/>
      <c r="K1" s="11"/>
      <c r="L1" s="102"/>
      <c r="M1" s="102"/>
      <c r="N1" s="103"/>
      <c r="O1" s="103"/>
      <c r="P1" s="11"/>
      <c r="Q1" s="11"/>
      <c r="R1" s="101"/>
      <c r="S1" s="11"/>
      <c r="T1" s="103"/>
      <c r="U1" s="103"/>
      <c r="V1" s="111"/>
      <c r="W1" s="11"/>
      <c r="X1" s="11"/>
    </row>
    <row r="3" spans="1:24" ht="76.5" x14ac:dyDescent="0.25">
      <c r="A3" s="7">
        <v>1</v>
      </c>
      <c r="B3" s="8" t="s">
        <v>264</v>
      </c>
      <c r="C3" s="105" t="s">
        <v>263</v>
      </c>
      <c r="D3" s="9">
        <f>6+6+1.5+1.5+1.6+1.5</f>
        <v>18.100000000000001</v>
      </c>
      <c r="E3" s="1" t="s">
        <v>47</v>
      </c>
      <c r="F3" s="47"/>
      <c r="G3" s="10">
        <f>ROUND(D3*F3, 0)</f>
        <v>0</v>
      </c>
      <c r="W3" s="104"/>
    </row>
    <row r="4" spans="1:24" x14ac:dyDescent="0.25">
      <c r="C4" s="105"/>
      <c r="F4" s="47"/>
    </row>
    <row r="5" spans="1:24" ht="25.5" x14ac:dyDescent="0.25">
      <c r="A5" s="7">
        <v>2</v>
      </c>
      <c r="B5" s="8" t="s">
        <v>123</v>
      </c>
      <c r="C5" s="105" t="s">
        <v>124</v>
      </c>
      <c r="D5" s="9">
        <v>12</v>
      </c>
      <c r="E5" s="1" t="s">
        <v>47</v>
      </c>
      <c r="F5" s="47"/>
      <c r="G5" s="10">
        <f>ROUND(D5*F5, 0)</f>
        <v>0</v>
      </c>
      <c r="W5" s="104"/>
    </row>
    <row r="7" spans="1:24" s="11" customFormat="1" x14ac:dyDescent="0.25">
      <c r="A7" s="2"/>
      <c r="B7" s="3"/>
      <c r="C7" s="12" t="s">
        <v>7</v>
      </c>
      <c r="D7" s="4"/>
      <c r="E7" s="3"/>
      <c r="F7" s="5"/>
      <c r="G7" s="5">
        <f>SUM(G2:G6)</f>
        <v>0</v>
      </c>
      <c r="J7" s="101"/>
      <c r="L7" s="102"/>
      <c r="M7" s="102"/>
      <c r="N7" s="103"/>
      <c r="O7" s="103"/>
      <c r="R7" s="101"/>
      <c r="T7" s="103"/>
      <c r="U7" s="103"/>
      <c r="V7" s="111"/>
    </row>
  </sheetData>
  <pageMargins left="0.23622047244094491" right="0.23622047244094491" top="0.74803149606299213" bottom="0.74803149606299213" header="0.31496062992125984" footer="0.31496062992125984"/>
  <pageSetup paperSize="8" scale="87" orientation="landscape" useFirstPageNumber="1" r:id="rId1"/>
  <headerFooter>
    <oddHeader>&amp;C&amp;"Times New Roman,bold"&amp;12Munkanem összesítő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17"/>
  <sheetViews>
    <sheetView view="pageBreakPreview" zoomScaleNormal="100" zoomScaleSheetLayoutView="100" workbookViewId="0">
      <selection activeCell="F3" sqref="F3:F15"/>
    </sheetView>
  </sheetViews>
  <sheetFormatPr defaultColWidth="9.140625" defaultRowHeight="12.75" x14ac:dyDescent="0.25"/>
  <cols>
    <col min="1" max="1" width="4.28515625" style="17" customWidth="1"/>
    <col min="2" max="2" width="10.42578125" style="21" bestFit="1" customWidth="1"/>
    <col min="3" max="3" width="36.7109375" style="38" customWidth="1"/>
    <col min="4" max="4" width="6.42578125" style="20" bestFit="1" customWidth="1"/>
    <col min="5" max="5" width="6.5703125" style="21" bestFit="1" customWidth="1"/>
    <col min="6" max="7" width="8.28515625" style="22" customWidth="1"/>
    <col min="8" max="8" width="4.7109375" style="21" customWidth="1"/>
    <col min="9" max="9" width="25.5703125" style="49" bestFit="1" customWidth="1"/>
    <col min="10" max="10" width="6.42578125" style="56" bestFit="1" customWidth="1"/>
    <col min="11" max="11" width="6.5703125" style="49" bestFit="1" customWidth="1"/>
    <col min="12" max="12" width="7.85546875" style="50" hidden="1" customWidth="1"/>
    <col min="13" max="13" width="8.28515625" style="50" hidden="1" customWidth="1"/>
    <col min="14" max="15" width="8.28515625" style="50" customWidth="1"/>
    <col min="16" max="16" width="2.140625" style="49" customWidth="1"/>
    <col min="17" max="17" width="25.5703125" style="49" bestFit="1" customWidth="1"/>
    <col min="18" max="18" width="6.42578125" style="56" bestFit="1" customWidth="1"/>
    <col min="19" max="19" width="6.5703125" style="49" bestFit="1" customWidth="1"/>
    <col min="20" max="21" width="8.28515625" style="50" customWidth="1"/>
    <col min="22" max="22" width="36.7109375" style="61" customWidth="1"/>
    <col min="23" max="23" width="10.42578125" style="49" bestFit="1" customWidth="1"/>
    <col min="24" max="24" width="17" style="49" customWidth="1"/>
    <col min="25" max="16384" width="9.140625" style="21"/>
  </cols>
  <sheetData>
    <row r="1" spans="1:24" s="53" customFormat="1" ht="25.5" x14ac:dyDescent="0.25">
      <c r="A1" s="71" t="s">
        <v>1</v>
      </c>
      <c r="B1" s="65" t="s">
        <v>2</v>
      </c>
      <c r="C1" s="75" t="s">
        <v>3</v>
      </c>
      <c r="D1" s="72" t="s">
        <v>4</v>
      </c>
      <c r="E1" s="65" t="s">
        <v>5</v>
      </c>
      <c r="F1" s="73" t="s">
        <v>265</v>
      </c>
      <c r="G1" s="73" t="s">
        <v>266</v>
      </c>
      <c r="I1" s="74"/>
      <c r="J1" s="78"/>
      <c r="K1" s="55"/>
      <c r="L1" s="54"/>
      <c r="M1" s="54"/>
      <c r="N1" s="54"/>
      <c r="O1" s="54"/>
      <c r="P1" s="55"/>
      <c r="Q1" s="55"/>
      <c r="R1" s="78"/>
      <c r="S1" s="55"/>
      <c r="T1" s="54"/>
      <c r="U1" s="54"/>
      <c r="V1" s="77"/>
      <c r="W1" s="55"/>
      <c r="X1" s="55"/>
    </row>
    <row r="2" spans="1:24" s="53" customFormat="1" x14ac:dyDescent="0.25">
      <c r="A2" s="76"/>
      <c r="B2" s="55"/>
      <c r="C2" s="77"/>
      <c r="D2" s="78"/>
      <c r="E2" s="55"/>
      <c r="F2" s="54"/>
      <c r="G2" s="54"/>
      <c r="I2" s="55"/>
      <c r="J2" s="78"/>
      <c r="K2" s="55"/>
      <c r="L2" s="54"/>
      <c r="M2" s="54"/>
      <c r="N2" s="54"/>
      <c r="O2" s="54"/>
      <c r="P2" s="55"/>
      <c r="Q2" s="55"/>
      <c r="R2" s="78"/>
      <c r="S2" s="55"/>
      <c r="T2" s="54"/>
      <c r="U2" s="54"/>
      <c r="V2" s="77"/>
      <c r="W2" s="55"/>
      <c r="X2" s="55"/>
    </row>
    <row r="3" spans="1:24" s="53" customFormat="1" ht="153" x14ac:dyDescent="0.25">
      <c r="A3" s="76">
        <v>1</v>
      </c>
      <c r="B3" s="18" t="s">
        <v>182</v>
      </c>
      <c r="C3" s="61" t="s">
        <v>183</v>
      </c>
      <c r="D3" s="56">
        <f>(17.6+17.6+7.8+7.8)*1</f>
        <v>50.8</v>
      </c>
      <c r="E3" s="21" t="s">
        <v>9</v>
      </c>
      <c r="F3" s="50"/>
      <c r="G3" s="22">
        <f>ROUND(D3*F3, 0)</f>
        <v>0</v>
      </c>
      <c r="I3" s="49"/>
      <c r="J3" s="56"/>
      <c r="K3" s="49"/>
      <c r="L3" s="50"/>
      <c r="M3" s="50"/>
      <c r="N3" s="50"/>
      <c r="O3" s="50"/>
      <c r="P3" s="55"/>
      <c r="Q3" s="55"/>
      <c r="R3" s="56"/>
      <c r="S3" s="49"/>
      <c r="T3" s="50"/>
      <c r="U3" s="50"/>
      <c r="V3" s="61"/>
      <c r="W3" s="60"/>
      <c r="X3" s="55"/>
    </row>
    <row r="4" spans="1:24" s="53" customFormat="1" x14ac:dyDescent="0.25">
      <c r="A4" s="76"/>
      <c r="B4" s="55"/>
      <c r="C4" s="77"/>
      <c r="D4" s="78"/>
      <c r="E4" s="55"/>
      <c r="F4" s="54"/>
      <c r="G4" s="54"/>
      <c r="I4" s="49"/>
      <c r="J4" s="78"/>
      <c r="K4" s="55"/>
      <c r="L4" s="54"/>
      <c r="M4" s="54"/>
      <c r="N4" s="54"/>
      <c r="O4" s="54"/>
      <c r="P4" s="55"/>
      <c r="Q4" s="55"/>
      <c r="R4" s="78"/>
      <c r="S4" s="55"/>
      <c r="T4" s="54"/>
      <c r="U4" s="54"/>
      <c r="V4" s="77"/>
      <c r="W4" s="55"/>
      <c r="X4" s="55"/>
    </row>
    <row r="5" spans="1:24" s="53" customFormat="1" ht="89.25" x14ac:dyDescent="0.25">
      <c r="A5" s="63">
        <v>2</v>
      </c>
      <c r="B5" s="18" t="s">
        <v>163</v>
      </c>
      <c r="C5" s="61" t="s">
        <v>161</v>
      </c>
      <c r="D5" s="56">
        <v>4.22</v>
      </c>
      <c r="E5" s="21" t="s">
        <v>162</v>
      </c>
      <c r="F5" s="50"/>
      <c r="G5" s="22">
        <f>ROUND(D5*F5, 0)</f>
        <v>0</v>
      </c>
      <c r="I5" s="49"/>
      <c r="J5" s="56"/>
      <c r="K5" s="49"/>
      <c r="L5" s="50"/>
      <c r="M5" s="50"/>
      <c r="N5" s="50"/>
      <c r="O5" s="50"/>
      <c r="P5" s="55"/>
      <c r="Q5" s="55"/>
      <c r="R5" s="56"/>
      <c r="S5" s="49"/>
      <c r="T5" s="50"/>
      <c r="U5" s="50"/>
      <c r="V5" s="61"/>
      <c r="W5" s="60"/>
      <c r="X5" s="55"/>
    </row>
    <row r="6" spans="1:24" s="53" customFormat="1" x14ac:dyDescent="0.25">
      <c r="A6" s="76"/>
      <c r="B6" s="55"/>
      <c r="C6" s="77"/>
      <c r="D6" s="78"/>
      <c r="E6" s="55"/>
      <c r="F6" s="54"/>
      <c r="G6" s="54"/>
      <c r="I6" s="55"/>
      <c r="J6" s="78"/>
      <c r="K6" s="55"/>
      <c r="L6" s="54"/>
      <c r="M6" s="54"/>
      <c r="N6" s="54"/>
      <c r="O6" s="54"/>
      <c r="P6" s="55"/>
      <c r="Q6" s="55"/>
      <c r="R6" s="78"/>
      <c r="S6" s="55"/>
      <c r="T6" s="54"/>
      <c r="U6" s="54"/>
      <c r="V6" s="77"/>
      <c r="W6" s="55"/>
      <c r="X6" s="55"/>
    </row>
    <row r="7" spans="1:24" ht="76.5" x14ac:dyDescent="0.25">
      <c r="A7" s="17">
        <v>3</v>
      </c>
      <c r="B7" s="18" t="s">
        <v>126</v>
      </c>
      <c r="C7" s="61" t="s">
        <v>127</v>
      </c>
      <c r="D7" s="20">
        <v>652.32000000000005</v>
      </c>
      <c r="E7" s="21" t="s">
        <v>9</v>
      </c>
      <c r="F7" s="50"/>
      <c r="G7" s="22">
        <f>ROUND(D7*F7, 0)</f>
        <v>0</v>
      </c>
      <c r="W7" s="60"/>
      <c r="X7" s="55"/>
    </row>
    <row r="8" spans="1:24" x14ac:dyDescent="0.25">
      <c r="C8" s="61"/>
      <c r="F8" s="50"/>
    </row>
    <row r="9" spans="1:24" ht="51" x14ac:dyDescent="0.25">
      <c r="A9" s="17">
        <v>4</v>
      </c>
      <c r="B9" s="18" t="s">
        <v>128</v>
      </c>
      <c r="C9" s="61" t="s">
        <v>129</v>
      </c>
      <c r="D9" s="20">
        <v>43.97</v>
      </c>
      <c r="E9" s="21" t="s">
        <v>9</v>
      </c>
      <c r="F9" s="50"/>
      <c r="G9" s="22">
        <f>ROUND(D9*F9, 0)</f>
        <v>0</v>
      </c>
      <c r="W9" s="60"/>
    </row>
    <row r="10" spans="1:24" x14ac:dyDescent="0.25">
      <c r="C10" s="61"/>
      <c r="F10" s="50"/>
    </row>
    <row r="11" spans="1:24" ht="63.75" x14ac:dyDescent="0.25">
      <c r="A11" s="17">
        <v>5</v>
      </c>
      <c r="B11" s="18" t="s">
        <v>130</v>
      </c>
      <c r="C11" s="61" t="s">
        <v>131</v>
      </c>
      <c r="D11" s="20">
        <v>652.32000000000005</v>
      </c>
      <c r="E11" s="21" t="s">
        <v>9</v>
      </c>
      <c r="F11" s="50"/>
      <c r="G11" s="22">
        <f>ROUND(D11*F11, 0)</f>
        <v>0</v>
      </c>
      <c r="W11" s="60"/>
      <c r="X11" s="55"/>
    </row>
    <row r="12" spans="1:24" x14ac:dyDescent="0.25">
      <c r="C12" s="61"/>
      <c r="F12" s="50"/>
    </row>
    <row r="13" spans="1:24" ht="76.5" x14ac:dyDescent="0.25">
      <c r="A13" s="17">
        <v>6</v>
      </c>
      <c r="B13" s="18" t="s">
        <v>132</v>
      </c>
      <c r="C13" s="61" t="s">
        <v>133</v>
      </c>
      <c r="D13" s="20">
        <v>652.32000000000005</v>
      </c>
      <c r="E13" s="21" t="s">
        <v>9</v>
      </c>
      <c r="F13" s="50"/>
      <c r="G13" s="22">
        <f>ROUND(D13*F13, 0)</f>
        <v>0</v>
      </c>
      <c r="W13" s="60"/>
      <c r="X13" s="55"/>
    </row>
    <row r="14" spans="1:24" x14ac:dyDescent="0.25">
      <c r="C14" s="61"/>
      <c r="F14" s="50"/>
    </row>
    <row r="15" spans="1:24" ht="51" x14ac:dyDescent="0.25">
      <c r="A15" s="17">
        <v>7</v>
      </c>
      <c r="B15" s="18" t="s">
        <v>134</v>
      </c>
      <c r="C15" s="61" t="s">
        <v>135</v>
      </c>
      <c r="D15" s="20">
        <v>43.97</v>
      </c>
      <c r="E15" s="21" t="s">
        <v>9</v>
      </c>
      <c r="F15" s="50"/>
      <c r="G15" s="22">
        <f>ROUND(D15*F15, 0)</f>
        <v>0</v>
      </c>
      <c r="W15" s="60"/>
      <c r="X15" s="55"/>
    </row>
    <row r="17" spans="1:22" s="55" customFormat="1" x14ac:dyDescent="0.25">
      <c r="A17" s="71"/>
      <c r="B17" s="65"/>
      <c r="C17" s="75" t="s">
        <v>7</v>
      </c>
      <c r="D17" s="72"/>
      <c r="E17" s="65"/>
      <c r="F17" s="73"/>
      <c r="G17" s="73">
        <f>SUM(G2:G16)</f>
        <v>0</v>
      </c>
      <c r="J17" s="78"/>
      <c r="L17" s="54"/>
      <c r="M17" s="54"/>
      <c r="N17" s="54"/>
      <c r="O17" s="54"/>
      <c r="R17" s="78"/>
      <c r="T17" s="54"/>
      <c r="U17" s="54"/>
      <c r="V17" s="77"/>
    </row>
  </sheetData>
  <pageMargins left="0.23622047244094491" right="0.23622047244094491" top="0.74803149606299213" bottom="0.74803149606299213" header="0.31496062992125984" footer="0.31496062992125984"/>
  <pageSetup paperSize="8" scale="83" orientation="landscape" useFirstPageNumber="1" r:id="rId1"/>
  <headerFooter>
    <oddHeader>&amp;C&amp;"Times New Roman,bold"&amp;12Munkanem összesítő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12"/>
  <sheetViews>
    <sheetView view="pageBreakPreview" zoomScaleNormal="100" zoomScaleSheetLayoutView="100" workbookViewId="0">
      <selection activeCell="K4" sqref="K4"/>
    </sheetView>
  </sheetViews>
  <sheetFormatPr defaultColWidth="9.140625" defaultRowHeight="12.75" x14ac:dyDescent="0.25"/>
  <cols>
    <col min="1" max="1" width="4.28515625" style="17" customWidth="1"/>
    <col min="2" max="2" width="9.28515625" style="21" customWidth="1"/>
    <col min="3" max="3" width="36.7109375" style="19" customWidth="1"/>
    <col min="4" max="4" width="6.7109375" style="20" customWidth="1"/>
    <col min="5" max="5" width="6.7109375" style="21" customWidth="1"/>
    <col min="6" max="7" width="8.28515625" style="22" customWidth="1"/>
    <col min="8" max="8" width="4.7109375" style="21" customWidth="1"/>
    <col min="9" max="9" width="21" style="49" bestFit="1" customWidth="1"/>
    <col min="10" max="10" width="6.7109375" style="56" customWidth="1"/>
    <col min="11" max="11" width="6.7109375" style="49" customWidth="1"/>
    <col min="12" max="13" width="8.28515625" style="50" hidden="1" customWidth="1"/>
    <col min="14" max="15" width="8.28515625" style="50" customWidth="1"/>
    <col min="16" max="16" width="2.140625" style="49" customWidth="1"/>
    <col min="17" max="17" width="21" style="49" bestFit="1" customWidth="1"/>
    <col min="18" max="18" width="6.7109375" style="56" customWidth="1"/>
    <col min="19" max="19" width="6.7109375" style="49" customWidth="1"/>
    <col min="20" max="21" width="8.28515625" style="50" customWidth="1"/>
    <col min="22" max="22" width="36.7109375" style="59" customWidth="1"/>
    <col min="23" max="23" width="9.28515625" style="49" customWidth="1"/>
    <col min="24" max="24" width="27.28515625" style="49" customWidth="1"/>
    <col min="25" max="25" width="9.140625" style="49"/>
    <col min="26" max="16384" width="9.140625" style="21"/>
  </cols>
  <sheetData>
    <row r="1" spans="1:25" s="53" customFormat="1" ht="25.5" x14ac:dyDescent="0.25">
      <c r="A1" s="71" t="s">
        <v>1</v>
      </c>
      <c r="B1" s="65" t="s">
        <v>2</v>
      </c>
      <c r="C1" s="68" t="s">
        <v>3</v>
      </c>
      <c r="D1" s="72" t="s">
        <v>4</v>
      </c>
      <c r="E1" s="65" t="s">
        <v>5</v>
      </c>
      <c r="F1" s="73" t="s">
        <v>265</v>
      </c>
      <c r="G1" s="73" t="s">
        <v>266</v>
      </c>
      <c r="I1" s="74"/>
      <c r="J1" s="78"/>
      <c r="K1" s="55"/>
      <c r="L1" s="54"/>
      <c r="M1" s="54"/>
      <c r="N1" s="54"/>
      <c r="O1" s="54"/>
      <c r="P1" s="55"/>
      <c r="Q1" s="55"/>
      <c r="R1" s="78"/>
      <c r="S1" s="55"/>
      <c r="T1" s="54"/>
      <c r="U1" s="54"/>
      <c r="V1" s="58"/>
      <c r="W1" s="55"/>
      <c r="X1" s="55"/>
      <c r="Y1" s="55"/>
    </row>
    <row r="2" spans="1:25" ht="140.25" x14ac:dyDescent="0.25">
      <c r="A2" s="17">
        <v>1</v>
      </c>
      <c r="B2" s="18" t="s">
        <v>298</v>
      </c>
      <c r="C2" s="59" t="s">
        <v>297</v>
      </c>
      <c r="D2" s="56">
        <v>55.53</v>
      </c>
      <c r="E2" s="21" t="s">
        <v>9</v>
      </c>
      <c r="F2" s="50"/>
      <c r="G2" s="22">
        <f>ROUND(D2*F2, 0)</f>
        <v>0</v>
      </c>
      <c r="W2" s="60"/>
      <c r="X2" s="55"/>
    </row>
    <row r="3" spans="1:25" x14ac:dyDescent="0.25">
      <c r="C3" s="59"/>
      <c r="D3" s="56"/>
      <c r="F3" s="50"/>
    </row>
    <row r="4" spans="1:25" ht="79.5" x14ac:dyDescent="0.25">
      <c r="A4" s="17">
        <v>2</v>
      </c>
      <c r="B4" s="18" t="s">
        <v>137</v>
      </c>
      <c r="C4" s="59" t="s">
        <v>166</v>
      </c>
      <c r="D4" s="56">
        <v>311.88</v>
      </c>
      <c r="E4" s="21" t="s">
        <v>9</v>
      </c>
      <c r="F4" s="50"/>
      <c r="G4" s="22">
        <f>ROUND(D4*F4, 0)</f>
        <v>0</v>
      </c>
      <c r="W4" s="60"/>
    </row>
    <row r="5" spans="1:25" x14ac:dyDescent="0.25">
      <c r="B5" s="18"/>
      <c r="C5" s="59"/>
      <c r="D5" s="56"/>
      <c r="F5" s="50"/>
      <c r="W5" s="60"/>
    </row>
    <row r="6" spans="1:25" ht="76.5" x14ac:dyDescent="0.25">
      <c r="A6" s="17">
        <v>3</v>
      </c>
      <c r="B6" s="18" t="s">
        <v>185</v>
      </c>
      <c r="C6" s="59" t="s">
        <v>258</v>
      </c>
      <c r="D6" s="56">
        <v>311.88</v>
      </c>
      <c r="E6" s="21" t="s">
        <v>9</v>
      </c>
      <c r="F6" s="50"/>
      <c r="G6" s="22">
        <f>ROUND(D6*F6, 0)</f>
        <v>0</v>
      </c>
      <c r="W6" s="60"/>
    </row>
    <row r="7" spans="1:25" x14ac:dyDescent="0.25">
      <c r="C7" s="59"/>
      <c r="D7" s="56"/>
      <c r="F7" s="50"/>
    </row>
    <row r="8" spans="1:25" ht="76.5" x14ac:dyDescent="0.25">
      <c r="A8" s="17">
        <v>4</v>
      </c>
      <c r="B8" s="18" t="s">
        <v>138</v>
      </c>
      <c r="C8" s="59" t="s">
        <v>139</v>
      </c>
      <c r="D8" s="56">
        <v>311.88</v>
      </c>
      <c r="E8" s="21" t="s">
        <v>9</v>
      </c>
      <c r="F8" s="50"/>
      <c r="G8" s="22">
        <f>ROUND(D8*F8, 0)</f>
        <v>0</v>
      </c>
      <c r="W8" s="60"/>
      <c r="X8" s="55"/>
    </row>
    <row r="9" spans="1:25" x14ac:dyDescent="0.25">
      <c r="B9" s="18"/>
      <c r="C9" s="59"/>
      <c r="F9" s="50"/>
      <c r="W9" s="60"/>
    </row>
    <row r="10" spans="1:25" s="81" customFormat="1" ht="114.75" x14ac:dyDescent="0.25">
      <c r="A10" s="79">
        <v>5</v>
      </c>
      <c r="B10" s="87" t="s">
        <v>294</v>
      </c>
      <c r="C10" s="125" t="s">
        <v>296</v>
      </c>
      <c r="D10" s="80">
        <v>335.57</v>
      </c>
      <c r="E10" s="81" t="s">
        <v>9</v>
      </c>
      <c r="F10" s="84"/>
      <c r="G10" s="82">
        <f>ROUND(D10*F10, 0)</f>
        <v>0</v>
      </c>
      <c r="I10" s="88"/>
      <c r="J10" s="115"/>
      <c r="K10" s="83"/>
      <c r="L10" s="84"/>
      <c r="M10" s="84"/>
      <c r="N10" s="84"/>
      <c r="O10" s="84"/>
      <c r="P10" s="83"/>
      <c r="Q10" s="83"/>
      <c r="R10" s="116"/>
      <c r="S10" s="85"/>
      <c r="T10" s="86"/>
      <c r="U10" s="86"/>
      <c r="V10" s="117"/>
      <c r="W10" s="118"/>
      <c r="X10" s="88"/>
      <c r="Y10" s="83"/>
    </row>
    <row r="12" spans="1:25" s="55" customFormat="1" x14ac:dyDescent="0.25">
      <c r="A12" s="71"/>
      <c r="B12" s="65"/>
      <c r="C12" s="68" t="s">
        <v>7</v>
      </c>
      <c r="D12" s="72"/>
      <c r="E12" s="65"/>
      <c r="F12" s="73"/>
      <c r="G12" s="73">
        <f>SUM(G2:G11)</f>
        <v>0</v>
      </c>
      <c r="J12" s="78"/>
      <c r="L12" s="54"/>
      <c r="M12" s="54"/>
      <c r="N12" s="54"/>
      <c r="O12" s="54"/>
      <c r="R12" s="78"/>
      <c r="T12" s="54"/>
      <c r="U12" s="54"/>
      <c r="V12" s="58"/>
    </row>
  </sheetData>
  <pageMargins left="0.23622047244094491" right="0.23622047244094491" top="0.74803149606299213" bottom="0.74803149606299213" header="0.31496062992125984" footer="0.31496062992125984"/>
  <pageSetup paperSize="8" scale="87" orientation="landscape" useFirstPageNumber="1" r:id="rId1"/>
  <headerFooter>
    <oddHeader>&amp;C&amp;"Times New Roman,bold"&amp;12Munkanem összesítő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4"/>
  <sheetViews>
    <sheetView view="pageBreakPreview" zoomScaleNormal="100" zoomScaleSheetLayoutView="100" workbookViewId="0">
      <selection activeCell="I1" sqref="I1:I1048576"/>
    </sheetView>
  </sheetViews>
  <sheetFormatPr defaultColWidth="9.140625" defaultRowHeight="12.75" x14ac:dyDescent="0.25"/>
  <cols>
    <col min="1" max="1" width="4.28515625" style="17" customWidth="1"/>
    <col min="2" max="2" width="9.28515625" style="21" customWidth="1"/>
    <col min="3" max="3" width="36.7109375" style="19" customWidth="1"/>
    <col min="4" max="4" width="6.7109375" style="20" customWidth="1"/>
    <col min="5" max="5" width="6.7109375" style="21" customWidth="1"/>
    <col min="6" max="7" width="8.28515625" style="22" customWidth="1"/>
    <col min="8" max="8" width="4.7109375" style="21" customWidth="1"/>
    <col min="9" max="9" width="21.5703125" style="49" bestFit="1" customWidth="1"/>
    <col min="10" max="10" width="6.7109375" style="56" customWidth="1"/>
    <col min="11" max="11" width="6.7109375" style="49" customWidth="1"/>
    <col min="12" max="13" width="8.28515625" style="50" hidden="1" customWidth="1"/>
    <col min="14" max="15" width="8.28515625" style="50" customWidth="1"/>
    <col min="16" max="16" width="2.140625" style="49" customWidth="1"/>
    <col min="17" max="17" width="20.140625" style="49" bestFit="1" customWidth="1"/>
    <col min="18" max="18" width="6.7109375" style="56" customWidth="1"/>
    <col min="19" max="19" width="6.7109375" style="49" customWidth="1"/>
    <col min="20" max="21" width="8.28515625" style="50" customWidth="1"/>
    <col min="22" max="22" width="36.7109375" style="59" customWidth="1"/>
    <col min="23" max="23" width="9.28515625" style="49" customWidth="1"/>
    <col min="24" max="24" width="23.28515625" style="49" customWidth="1"/>
    <col min="25" max="16384" width="9.140625" style="21"/>
  </cols>
  <sheetData>
    <row r="1" spans="1:24" s="53" customFormat="1" ht="25.5" x14ac:dyDescent="0.25">
      <c r="A1" s="71" t="s">
        <v>1</v>
      </c>
      <c r="B1" s="65" t="s">
        <v>2</v>
      </c>
      <c r="C1" s="68" t="s">
        <v>3</v>
      </c>
      <c r="D1" s="72" t="s">
        <v>4</v>
      </c>
      <c r="E1" s="65" t="s">
        <v>5</v>
      </c>
      <c r="F1" s="73" t="s">
        <v>265</v>
      </c>
      <c r="G1" s="73" t="s">
        <v>266</v>
      </c>
      <c r="I1" s="74"/>
      <c r="J1" s="78"/>
      <c r="K1" s="55"/>
      <c r="L1" s="54"/>
      <c r="M1" s="54"/>
      <c r="N1" s="54"/>
      <c r="O1" s="54"/>
      <c r="P1" s="55"/>
      <c r="Q1" s="55"/>
      <c r="R1" s="78"/>
      <c r="S1" s="55"/>
      <c r="T1" s="54"/>
      <c r="U1" s="54"/>
      <c r="V1" s="58"/>
      <c r="W1" s="55"/>
      <c r="X1" s="55"/>
    </row>
    <row r="2" spans="1:24" ht="76.5" x14ac:dyDescent="0.25">
      <c r="A2" s="17">
        <v>1</v>
      </c>
      <c r="B2" s="70" t="s">
        <v>284</v>
      </c>
      <c r="C2" s="126" t="s">
        <v>295</v>
      </c>
      <c r="D2" s="20">
        <v>70</v>
      </c>
      <c r="E2" s="21" t="s">
        <v>9</v>
      </c>
      <c r="F2" s="50"/>
      <c r="G2" s="22">
        <f>ROUND(D2*F2, 0)</f>
        <v>0</v>
      </c>
      <c r="I2" s="53"/>
      <c r="R2" s="78"/>
      <c r="S2" s="55"/>
      <c r="T2" s="54"/>
      <c r="U2" s="54"/>
      <c r="V2" s="57"/>
      <c r="W2" s="57"/>
      <c r="X2" s="55"/>
    </row>
    <row r="4" spans="1:24" s="55" customFormat="1" x14ac:dyDescent="0.25">
      <c r="A4" s="71"/>
      <c r="B4" s="65"/>
      <c r="C4" s="68" t="s">
        <v>7</v>
      </c>
      <c r="D4" s="72"/>
      <c r="E4" s="65"/>
      <c r="F4" s="73"/>
      <c r="G4" s="73">
        <f>SUM(G2:G3)</f>
        <v>0</v>
      </c>
      <c r="J4" s="78"/>
      <c r="L4" s="54"/>
      <c r="M4" s="54"/>
      <c r="N4" s="54"/>
      <c r="O4" s="54"/>
      <c r="R4" s="78"/>
      <c r="T4" s="54"/>
      <c r="U4" s="54"/>
      <c r="V4" s="58"/>
    </row>
  </sheetData>
  <pageMargins left="0.23622047244094491" right="0.23622047244094491" top="0.74803149606299213" bottom="0.74803149606299213" header="0.31496062992125984" footer="0.31496062992125984"/>
  <pageSetup paperSize="8" scale="87" orientation="landscape" useFirstPageNumber="1" r:id="rId1"/>
  <headerFooter>
    <oddHeader>&amp;C&amp;"Times New Roman,bold"&amp;12Munkanem összesítő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10"/>
  <sheetViews>
    <sheetView view="pageBreakPreview" zoomScaleNormal="100" zoomScaleSheetLayoutView="100" workbookViewId="0">
      <selection activeCell="N13" sqref="N13"/>
    </sheetView>
  </sheetViews>
  <sheetFormatPr defaultColWidth="9.140625" defaultRowHeight="15" x14ac:dyDescent="0.25"/>
  <cols>
    <col min="1" max="1" width="4.140625" style="89" bestFit="1" customWidth="1"/>
    <col min="2" max="2" width="9.140625" style="89"/>
    <col min="3" max="3" width="35.5703125" style="89" customWidth="1"/>
    <col min="4" max="5" width="9.140625" style="89"/>
    <col min="6" max="7" width="7.85546875" style="89" customWidth="1"/>
    <col min="8" max="8" width="4.7109375" style="89" customWidth="1"/>
    <col min="9" max="9" width="13.7109375" style="89" bestFit="1" customWidth="1"/>
    <col min="10" max="11" width="9.140625" style="64"/>
    <col min="12" max="13" width="7.85546875" style="64" hidden="1" customWidth="1"/>
    <col min="14" max="15" width="7.85546875" style="64" customWidth="1"/>
    <col min="16" max="16" width="2.140625" style="64" customWidth="1"/>
    <col min="17" max="17" width="13.7109375" style="64" bestFit="1" customWidth="1"/>
    <col min="18" max="19" width="9.140625" style="64"/>
    <col min="20" max="20" width="7.85546875" style="64" customWidth="1"/>
    <col min="21" max="21" width="12.5703125" style="64" customWidth="1"/>
    <col min="22" max="22" width="35.5703125" style="64" customWidth="1"/>
    <col min="23" max="24" width="9.140625" style="64"/>
    <col min="25" max="16384" width="9.140625" style="89"/>
  </cols>
  <sheetData>
    <row r="1" spans="1:23" ht="38.25" x14ac:dyDescent="0.25">
      <c r="A1" s="71" t="s">
        <v>1</v>
      </c>
      <c r="B1" s="65" t="s">
        <v>2</v>
      </c>
      <c r="C1" s="68" t="s">
        <v>3</v>
      </c>
      <c r="D1" s="72" t="s">
        <v>4</v>
      </c>
      <c r="E1" s="65" t="s">
        <v>5</v>
      </c>
      <c r="F1" s="73" t="s">
        <v>265</v>
      </c>
      <c r="G1" s="73" t="s">
        <v>266</v>
      </c>
      <c r="I1" s="44"/>
      <c r="J1" s="78"/>
      <c r="K1" s="55"/>
      <c r="L1" s="54"/>
      <c r="M1" s="54"/>
      <c r="N1" s="54"/>
      <c r="O1" s="54"/>
      <c r="Q1" s="55"/>
      <c r="R1" s="78"/>
      <c r="S1" s="55"/>
      <c r="T1" s="54"/>
      <c r="U1" s="54"/>
      <c r="V1" s="58"/>
      <c r="W1" s="55"/>
    </row>
    <row r="2" spans="1:23" ht="76.5" x14ac:dyDescent="0.25">
      <c r="A2" s="17">
        <v>1</v>
      </c>
      <c r="B2" s="127" t="s">
        <v>184</v>
      </c>
      <c r="C2" s="123" t="s">
        <v>189</v>
      </c>
      <c r="D2" s="20">
        <v>1</v>
      </c>
      <c r="E2" s="21" t="s">
        <v>187</v>
      </c>
      <c r="F2" s="50"/>
      <c r="G2" s="22">
        <f>ROUND(D2*F2, 0)</f>
        <v>0</v>
      </c>
      <c r="I2" s="34"/>
      <c r="J2" s="56"/>
      <c r="K2" s="49"/>
      <c r="L2" s="50"/>
      <c r="M2" s="50"/>
      <c r="N2" s="50"/>
      <c r="O2" s="50"/>
      <c r="R2" s="56"/>
      <c r="S2" s="49"/>
      <c r="T2" s="50"/>
      <c r="U2" s="50"/>
      <c r="V2" s="49"/>
      <c r="W2" s="62"/>
    </row>
    <row r="3" spans="1:23" x14ac:dyDescent="0.25">
      <c r="A3" s="17"/>
      <c r="B3" s="127"/>
      <c r="C3" s="49"/>
      <c r="D3" s="20"/>
      <c r="E3" s="21"/>
      <c r="F3" s="50"/>
      <c r="G3" s="22"/>
      <c r="I3" s="34"/>
      <c r="J3" s="56"/>
      <c r="K3" s="49"/>
      <c r="L3" s="50"/>
      <c r="M3" s="50"/>
      <c r="N3" s="50"/>
      <c r="O3" s="50"/>
      <c r="R3" s="56"/>
      <c r="S3" s="49"/>
      <c r="T3" s="50"/>
      <c r="U3" s="50"/>
      <c r="V3" s="49"/>
      <c r="W3" s="62"/>
    </row>
    <row r="4" spans="1:23" ht="38.25" x14ac:dyDescent="0.25">
      <c r="A4" s="17">
        <v>2</v>
      </c>
      <c r="B4" s="127" t="s">
        <v>184</v>
      </c>
      <c r="C4" s="49" t="s">
        <v>285</v>
      </c>
      <c r="D4" s="20">
        <v>4</v>
      </c>
      <c r="E4" s="17" t="s">
        <v>187</v>
      </c>
      <c r="F4" s="50"/>
      <c r="G4" s="22">
        <f>ROUND(D4*F4, 0)</f>
        <v>0</v>
      </c>
      <c r="I4" s="34"/>
      <c r="J4" s="56"/>
      <c r="K4" s="63"/>
      <c r="L4" s="50"/>
      <c r="M4" s="50"/>
      <c r="N4" s="50"/>
      <c r="O4" s="50"/>
      <c r="Q4" s="119"/>
      <c r="R4" s="56"/>
      <c r="S4" s="63"/>
      <c r="T4" s="50"/>
      <c r="U4" s="50"/>
      <c r="V4" s="49"/>
      <c r="W4" s="62"/>
    </row>
    <row r="5" spans="1:23" ht="25.5" x14ac:dyDescent="0.25">
      <c r="A5" s="17">
        <v>3</v>
      </c>
      <c r="B5" s="127" t="s">
        <v>184</v>
      </c>
      <c r="C5" s="49" t="s">
        <v>259</v>
      </c>
      <c r="D5" s="20">
        <v>1</v>
      </c>
      <c r="E5" s="17" t="s">
        <v>187</v>
      </c>
      <c r="F5" s="50"/>
      <c r="G5" s="22">
        <f>ROUND(D5*F5, 0)</f>
        <v>0</v>
      </c>
      <c r="I5" s="34"/>
      <c r="J5" s="56"/>
      <c r="K5" s="63"/>
      <c r="L5" s="50"/>
      <c r="M5" s="50"/>
      <c r="N5" s="50"/>
      <c r="O5" s="50"/>
      <c r="R5" s="56"/>
      <c r="S5" s="63"/>
      <c r="T5" s="50"/>
      <c r="U5" s="50"/>
      <c r="V5" s="49"/>
      <c r="W5" s="62"/>
    </row>
    <row r="6" spans="1:23" x14ac:dyDescent="0.25">
      <c r="A6" s="17">
        <v>4</v>
      </c>
      <c r="B6" s="127" t="s">
        <v>184</v>
      </c>
      <c r="C6" s="49" t="s">
        <v>260</v>
      </c>
      <c r="D6" s="20">
        <v>1</v>
      </c>
      <c r="E6" s="17" t="s">
        <v>187</v>
      </c>
      <c r="F6" s="50"/>
      <c r="G6" s="22">
        <f>ROUND(D6*F6, 0)</f>
        <v>0</v>
      </c>
      <c r="I6" s="34"/>
      <c r="J6" s="56"/>
      <c r="K6" s="63"/>
      <c r="L6" s="50"/>
      <c r="M6" s="50"/>
      <c r="N6" s="50"/>
      <c r="O6" s="50"/>
      <c r="R6" s="56"/>
      <c r="S6" s="63"/>
      <c r="T6" s="50"/>
      <c r="U6" s="50"/>
      <c r="V6" s="49"/>
      <c r="W6" s="62"/>
    </row>
    <row r="7" spans="1:23" x14ac:dyDescent="0.25">
      <c r="A7" s="17"/>
      <c r="B7" s="21"/>
      <c r="C7" s="19"/>
      <c r="D7" s="20"/>
      <c r="E7" s="21"/>
      <c r="F7" s="22"/>
      <c r="G7" s="22"/>
      <c r="J7" s="56"/>
      <c r="K7" s="49"/>
      <c r="L7" s="50"/>
      <c r="M7" s="50"/>
      <c r="N7" s="50"/>
      <c r="O7" s="50"/>
      <c r="R7" s="56"/>
      <c r="S7" s="49"/>
      <c r="T7" s="50"/>
      <c r="U7" s="50"/>
      <c r="V7" s="59"/>
      <c r="W7" s="49"/>
    </row>
    <row r="8" spans="1:23" x14ac:dyDescent="0.25">
      <c r="A8" s="71"/>
      <c r="B8" s="65"/>
      <c r="C8" s="68" t="s">
        <v>7</v>
      </c>
      <c r="D8" s="72"/>
      <c r="E8" s="65"/>
      <c r="F8" s="73"/>
      <c r="G8" s="73">
        <f>SUM(G2:G7)</f>
        <v>0</v>
      </c>
      <c r="J8" s="78"/>
      <c r="K8" s="55"/>
      <c r="L8" s="54"/>
      <c r="M8" s="54"/>
      <c r="N8" s="54"/>
      <c r="O8" s="54"/>
      <c r="R8" s="78"/>
      <c r="S8" s="55"/>
      <c r="T8" s="54"/>
      <c r="U8" s="54"/>
      <c r="V8" s="58"/>
      <c r="W8" s="55"/>
    </row>
    <row r="10" spans="1:23" x14ac:dyDescent="0.25">
      <c r="U10" s="90"/>
    </row>
  </sheetData>
  <pageMargins left="0.23622047244094491" right="0.23622047244094491" top="0.74803149606299213" bottom="0.74803149606299213" header="0.31496062992125984" footer="0.31496062992125984"/>
  <pageSetup paperSize="8" scale="87" orientation="landscape" useFirstPageNumber="1" r:id="rId1"/>
  <headerFooter>
    <oddHeader>&amp;C&amp;"Times New Roman,bold"&amp;12Munkanem összesítő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72"/>
  <sheetViews>
    <sheetView view="pageBreakPreview" topLeftCell="A61" zoomScaleNormal="100" zoomScaleSheetLayoutView="100" workbookViewId="0">
      <selection activeCell="J11" sqref="J11"/>
    </sheetView>
  </sheetViews>
  <sheetFormatPr defaultRowHeight="12.75" x14ac:dyDescent="0.25"/>
  <cols>
    <col min="1" max="1" width="4.28515625" style="7" customWidth="1"/>
    <col min="2" max="2" width="9.28515625" style="1" customWidth="1"/>
    <col min="3" max="3" width="36.7109375" style="1" customWidth="1"/>
    <col min="4" max="4" width="6.7109375" style="9" customWidth="1"/>
    <col min="5" max="5" width="6.5703125" style="1" bestFit="1" customWidth="1"/>
    <col min="6" max="7" width="7.85546875" style="9" customWidth="1"/>
    <col min="8" max="8" width="4.7109375" style="1" customWidth="1"/>
    <col min="9" max="9" width="20.7109375" style="45" bestFit="1" customWidth="1"/>
    <col min="10" max="10" width="6.7109375" style="16" customWidth="1"/>
    <col min="11" max="11" width="6.5703125" style="45" bestFit="1" customWidth="1"/>
    <col min="12" max="13" width="7.85546875" style="48" hidden="1" customWidth="1"/>
    <col min="14" max="15" width="7.85546875" style="16" customWidth="1"/>
    <col min="16" max="16" width="2.140625" style="45" customWidth="1"/>
    <col min="17" max="17" width="20.7109375" style="45" bestFit="1" customWidth="1"/>
    <col min="18" max="18" width="6.7109375" style="16" customWidth="1"/>
    <col min="19" max="19" width="6.5703125" style="45" bestFit="1" customWidth="1"/>
    <col min="20" max="21" width="7.85546875" style="16" customWidth="1"/>
    <col min="22" max="22" width="36.7109375" style="45" customWidth="1"/>
    <col min="23" max="23" width="9.28515625" style="45" customWidth="1"/>
    <col min="24" max="25" width="9.140625" style="45"/>
    <col min="26" max="258" width="9.140625" style="1"/>
    <col min="259" max="259" width="4.28515625" style="1" customWidth="1"/>
    <col min="260" max="260" width="9.28515625" style="1" customWidth="1"/>
    <col min="261" max="261" width="36.7109375" style="1" customWidth="1"/>
    <col min="262" max="262" width="6.7109375" style="1" customWidth="1"/>
    <col min="263" max="263" width="6.5703125" style="1" bestFit="1" customWidth="1"/>
    <col min="264" max="265" width="7.85546875" style="1" bestFit="1" customWidth="1"/>
    <col min="266" max="267" width="8" style="1" bestFit="1" customWidth="1"/>
    <col min="268" max="268" width="15.7109375" style="1" customWidth="1"/>
    <col min="269" max="269" width="23.42578125" style="1" customWidth="1"/>
    <col min="270" max="271" width="38.85546875" style="1" customWidth="1"/>
    <col min="272" max="514" width="9.140625" style="1"/>
    <col min="515" max="515" width="4.28515625" style="1" customWidth="1"/>
    <col min="516" max="516" width="9.28515625" style="1" customWidth="1"/>
    <col min="517" max="517" width="36.7109375" style="1" customWidth="1"/>
    <col min="518" max="518" width="6.7109375" style="1" customWidth="1"/>
    <col min="519" max="519" width="6.5703125" style="1" bestFit="1" customWidth="1"/>
    <col min="520" max="521" width="7.85546875" style="1" bestFit="1" customWidth="1"/>
    <col min="522" max="523" width="8" style="1" bestFit="1" customWidth="1"/>
    <col min="524" max="524" width="15.7109375" style="1" customWidth="1"/>
    <col min="525" max="525" width="23.42578125" style="1" customWidth="1"/>
    <col min="526" max="527" width="38.85546875" style="1" customWidth="1"/>
    <col min="528" max="770" width="9.140625" style="1"/>
    <col min="771" max="771" width="4.28515625" style="1" customWidth="1"/>
    <col min="772" max="772" width="9.28515625" style="1" customWidth="1"/>
    <col min="773" max="773" width="36.7109375" style="1" customWidth="1"/>
    <col min="774" max="774" width="6.7109375" style="1" customWidth="1"/>
    <col min="775" max="775" width="6.5703125" style="1" bestFit="1" customWidth="1"/>
    <col min="776" max="777" width="7.85546875" style="1" bestFit="1" customWidth="1"/>
    <col min="778" max="779" width="8" style="1" bestFit="1" customWidth="1"/>
    <col min="780" max="780" width="15.7109375" style="1" customWidth="1"/>
    <col min="781" max="781" width="23.42578125" style="1" customWidth="1"/>
    <col min="782" max="783" width="38.85546875" style="1" customWidth="1"/>
    <col min="784" max="1026" width="9.140625" style="1"/>
    <col min="1027" max="1027" width="4.28515625" style="1" customWidth="1"/>
    <col min="1028" max="1028" width="9.28515625" style="1" customWidth="1"/>
    <col min="1029" max="1029" width="36.7109375" style="1" customWidth="1"/>
    <col min="1030" max="1030" width="6.7109375" style="1" customWidth="1"/>
    <col min="1031" max="1031" width="6.5703125" style="1" bestFit="1" customWidth="1"/>
    <col min="1032" max="1033" width="7.85546875" style="1" bestFit="1" customWidth="1"/>
    <col min="1034" max="1035" width="8" style="1" bestFit="1" customWidth="1"/>
    <col min="1036" max="1036" width="15.7109375" style="1" customWidth="1"/>
    <col min="1037" max="1037" width="23.42578125" style="1" customWidth="1"/>
    <col min="1038" max="1039" width="38.85546875" style="1" customWidth="1"/>
    <col min="1040" max="1282" width="9.140625" style="1"/>
    <col min="1283" max="1283" width="4.28515625" style="1" customWidth="1"/>
    <col min="1284" max="1284" width="9.28515625" style="1" customWidth="1"/>
    <col min="1285" max="1285" width="36.7109375" style="1" customWidth="1"/>
    <col min="1286" max="1286" width="6.7109375" style="1" customWidth="1"/>
    <col min="1287" max="1287" width="6.5703125" style="1" bestFit="1" customWidth="1"/>
    <col min="1288" max="1289" width="7.85546875" style="1" bestFit="1" customWidth="1"/>
    <col min="1290" max="1291" width="8" style="1" bestFit="1" customWidth="1"/>
    <col min="1292" max="1292" width="15.7109375" style="1" customWidth="1"/>
    <col min="1293" max="1293" width="23.42578125" style="1" customWidth="1"/>
    <col min="1294" max="1295" width="38.85546875" style="1" customWidth="1"/>
    <col min="1296" max="1538" width="9.140625" style="1"/>
    <col min="1539" max="1539" width="4.28515625" style="1" customWidth="1"/>
    <col min="1540" max="1540" width="9.28515625" style="1" customWidth="1"/>
    <col min="1541" max="1541" width="36.7109375" style="1" customWidth="1"/>
    <col min="1542" max="1542" width="6.7109375" style="1" customWidth="1"/>
    <col min="1543" max="1543" width="6.5703125" style="1" bestFit="1" customWidth="1"/>
    <col min="1544" max="1545" width="7.85546875" style="1" bestFit="1" customWidth="1"/>
    <col min="1546" max="1547" width="8" style="1" bestFit="1" customWidth="1"/>
    <col min="1548" max="1548" width="15.7109375" style="1" customWidth="1"/>
    <col min="1549" max="1549" width="23.42578125" style="1" customWidth="1"/>
    <col min="1550" max="1551" width="38.85546875" style="1" customWidth="1"/>
    <col min="1552" max="1794" width="9.140625" style="1"/>
    <col min="1795" max="1795" width="4.28515625" style="1" customWidth="1"/>
    <col min="1796" max="1796" width="9.28515625" style="1" customWidth="1"/>
    <col min="1797" max="1797" width="36.7109375" style="1" customWidth="1"/>
    <col min="1798" max="1798" width="6.7109375" style="1" customWidth="1"/>
    <col min="1799" max="1799" width="6.5703125" style="1" bestFit="1" customWidth="1"/>
    <col min="1800" max="1801" width="7.85546875" style="1" bestFit="1" customWidth="1"/>
    <col min="1802" max="1803" width="8" style="1" bestFit="1" customWidth="1"/>
    <col min="1804" max="1804" width="15.7109375" style="1" customWidth="1"/>
    <col min="1805" max="1805" width="23.42578125" style="1" customWidth="1"/>
    <col min="1806" max="1807" width="38.85546875" style="1" customWidth="1"/>
    <col min="1808" max="2050" width="9.140625" style="1"/>
    <col min="2051" max="2051" width="4.28515625" style="1" customWidth="1"/>
    <col min="2052" max="2052" width="9.28515625" style="1" customWidth="1"/>
    <col min="2053" max="2053" width="36.7109375" style="1" customWidth="1"/>
    <col min="2054" max="2054" width="6.7109375" style="1" customWidth="1"/>
    <col min="2055" max="2055" width="6.5703125" style="1" bestFit="1" customWidth="1"/>
    <col min="2056" max="2057" width="7.85546875" style="1" bestFit="1" customWidth="1"/>
    <col min="2058" max="2059" width="8" style="1" bestFit="1" customWidth="1"/>
    <col min="2060" max="2060" width="15.7109375" style="1" customWidth="1"/>
    <col min="2061" max="2061" width="23.42578125" style="1" customWidth="1"/>
    <col min="2062" max="2063" width="38.85546875" style="1" customWidth="1"/>
    <col min="2064" max="2306" width="9.140625" style="1"/>
    <col min="2307" max="2307" width="4.28515625" style="1" customWidth="1"/>
    <col min="2308" max="2308" width="9.28515625" style="1" customWidth="1"/>
    <col min="2309" max="2309" width="36.7109375" style="1" customWidth="1"/>
    <col min="2310" max="2310" width="6.7109375" style="1" customWidth="1"/>
    <col min="2311" max="2311" width="6.5703125" style="1" bestFit="1" customWidth="1"/>
    <col min="2312" max="2313" width="7.85546875" style="1" bestFit="1" customWidth="1"/>
    <col min="2314" max="2315" width="8" style="1" bestFit="1" customWidth="1"/>
    <col min="2316" max="2316" width="15.7109375" style="1" customWidth="1"/>
    <col min="2317" max="2317" width="23.42578125" style="1" customWidth="1"/>
    <col min="2318" max="2319" width="38.85546875" style="1" customWidth="1"/>
    <col min="2320" max="2562" width="9.140625" style="1"/>
    <col min="2563" max="2563" width="4.28515625" style="1" customWidth="1"/>
    <col min="2564" max="2564" width="9.28515625" style="1" customWidth="1"/>
    <col min="2565" max="2565" width="36.7109375" style="1" customWidth="1"/>
    <col min="2566" max="2566" width="6.7109375" style="1" customWidth="1"/>
    <col min="2567" max="2567" width="6.5703125" style="1" bestFit="1" customWidth="1"/>
    <col min="2568" max="2569" width="7.85546875" style="1" bestFit="1" customWidth="1"/>
    <col min="2570" max="2571" width="8" style="1" bestFit="1" customWidth="1"/>
    <col min="2572" max="2572" width="15.7109375" style="1" customWidth="1"/>
    <col min="2573" max="2573" width="23.42578125" style="1" customWidth="1"/>
    <col min="2574" max="2575" width="38.85546875" style="1" customWidth="1"/>
    <col min="2576" max="2818" width="9.140625" style="1"/>
    <col min="2819" max="2819" width="4.28515625" style="1" customWidth="1"/>
    <col min="2820" max="2820" width="9.28515625" style="1" customWidth="1"/>
    <col min="2821" max="2821" width="36.7109375" style="1" customWidth="1"/>
    <col min="2822" max="2822" width="6.7109375" style="1" customWidth="1"/>
    <col min="2823" max="2823" width="6.5703125" style="1" bestFit="1" customWidth="1"/>
    <col min="2824" max="2825" width="7.85546875" style="1" bestFit="1" customWidth="1"/>
    <col min="2826" max="2827" width="8" style="1" bestFit="1" customWidth="1"/>
    <col min="2828" max="2828" width="15.7109375" style="1" customWidth="1"/>
    <col min="2829" max="2829" width="23.42578125" style="1" customWidth="1"/>
    <col min="2830" max="2831" width="38.85546875" style="1" customWidth="1"/>
    <col min="2832" max="3074" width="9.140625" style="1"/>
    <col min="3075" max="3075" width="4.28515625" style="1" customWidth="1"/>
    <col min="3076" max="3076" width="9.28515625" style="1" customWidth="1"/>
    <col min="3077" max="3077" width="36.7109375" style="1" customWidth="1"/>
    <col min="3078" max="3078" width="6.7109375" style="1" customWidth="1"/>
    <col min="3079" max="3079" width="6.5703125" style="1" bestFit="1" customWidth="1"/>
    <col min="3080" max="3081" width="7.85546875" style="1" bestFit="1" customWidth="1"/>
    <col min="3082" max="3083" width="8" style="1" bestFit="1" customWidth="1"/>
    <col min="3084" max="3084" width="15.7109375" style="1" customWidth="1"/>
    <col min="3085" max="3085" width="23.42578125" style="1" customWidth="1"/>
    <col min="3086" max="3087" width="38.85546875" style="1" customWidth="1"/>
    <col min="3088" max="3330" width="9.140625" style="1"/>
    <col min="3331" max="3331" width="4.28515625" style="1" customWidth="1"/>
    <col min="3332" max="3332" width="9.28515625" style="1" customWidth="1"/>
    <col min="3333" max="3333" width="36.7109375" style="1" customWidth="1"/>
    <col min="3334" max="3334" width="6.7109375" style="1" customWidth="1"/>
    <col min="3335" max="3335" width="6.5703125" style="1" bestFit="1" customWidth="1"/>
    <col min="3336" max="3337" width="7.85546875" style="1" bestFit="1" customWidth="1"/>
    <col min="3338" max="3339" width="8" style="1" bestFit="1" customWidth="1"/>
    <col min="3340" max="3340" width="15.7109375" style="1" customWidth="1"/>
    <col min="3341" max="3341" width="23.42578125" style="1" customWidth="1"/>
    <col min="3342" max="3343" width="38.85546875" style="1" customWidth="1"/>
    <col min="3344" max="3586" width="9.140625" style="1"/>
    <col min="3587" max="3587" width="4.28515625" style="1" customWidth="1"/>
    <col min="3588" max="3588" width="9.28515625" style="1" customWidth="1"/>
    <col min="3589" max="3589" width="36.7109375" style="1" customWidth="1"/>
    <col min="3590" max="3590" width="6.7109375" style="1" customWidth="1"/>
    <col min="3591" max="3591" width="6.5703125" style="1" bestFit="1" customWidth="1"/>
    <col min="3592" max="3593" width="7.85546875" style="1" bestFit="1" customWidth="1"/>
    <col min="3594" max="3595" width="8" style="1" bestFit="1" customWidth="1"/>
    <col min="3596" max="3596" width="15.7109375" style="1" customWidth="1"/>
    <col min="3597" max="3597" width="23.42578125" style="1" customWidth="1"/>
    <col min="3598" max="3599" width="38.85546875" style="1" customWidth="1"/>
    <col min="3600" max="3842" width="9.140625" style="1"/>
    <col min="3843" max="3843" width="4.28515625" style="1" customWidth="1"/>
    <col min="3844" max="3844" width="9.28515625" style="1" customWidth="1"/>
    <col min="3845" max="3845" width="36.7109375" style="1" customWidth="1"/>
    <col min="3846" max="3846" width="6.7109375" style="1" customWidth="1"/>
    <col min="3847" max="3847" width="6.5703125" style="1" bestFit="1" customWidth="1"/>
    <col min="3848" max="3849" width="7.85546875" style="1" bestFit="1" customWidth="1"/>
    <col min="3850" max="3851" width="8" style="1" bestFit="1" customWidth="1"/>
    <col min="3852" max="3852" width="15.7109375" style="1" customWidth="1"/>
    <col min="3853" max="3853" width="23.42578125" style="1" customWidth="1"/>
    <col min="3854" max="3855" width="38.85546875" style="1" customWidth="1"/>
    <col min="3856" max="4098" width="9.140625" style="1"/>
    <col min="4099" max="4099" width="4.28515625" style="1" customWidth="1"/>
    <col min="4100" max="4100" width="9.28515625" style="1" customWidth="1"/>
    <col min="4101" max="4101" width="36.7109375" style="1" customWidth="1"/>
    <col min="4102" max="4102" width="6.7109375" style="1" customWidth="1"/>
    <col min="4103" max="4103" width="6.5703125" style="1" bestFit="1" customWidth="1"/>
    <col min="4104" max="4105" width="7.85546875" style="1" bestFit="1" customWidth="1"/>
    <col min="4106" max="4107" width="8" style="1" bestFit="1" customWidth="1"/>
    <col min="4108" max="4108" width="15.7109375" style="1" customWidth="1"/>
    <col min="4109" max="4109" width="23.42578125" style="1" customWidth="1"/>
    <col min="4110" max="4111" width="38.85546875" style="1" customWidth="1"/>
    <col min="4112" max="4354" width="9.140625" style="1"/>
    <col min="4355" max="4355" width="4.28515625" style="1" customWidth="1"/>
    <col min="4356" max="4356" width="9.28515625" style="1" customWidth="1"/>
    <col min="4357" max="4357" width="36.7109375" style="1" customWidth="1"/>
    <col min="4358" max="4358" width="6.7109375" style="1" customWidth="1"/>
    <col min="4359" max="4359" width="6.5703125" style="1" bestFit="1" customWidth="1"/>
    <col min="4360" max="4361" width="7.85546875" style="1" bestFit="1" customWidth="1"/>
    <col min="4362" max="4363" width="8" style="1" bestFit="1" customWidth="1"/>
    <col min="4364" max="4364" width="15.7109375" style="1" customWidth="1"/>
    <col min="4365" max="4365" width="23.42578125" style="1" customWidth="1"/>
    <col min="4366" max="4367" width="38.85546875" style="1" customWidth="1"/>
    <col min="4368" max="4610" width="9.140625" style="1"/>
    <col min="4611" max="4611" width="4.28515625" style="1" customWidth="1"/>
    <col min="4612" max="4612" width="9.28515625" style="1" customWidth="1"/>
    <col min="4613" max="4613" width="36.7109375" style="1" customWidth="1"/>
    <col min="4614" max="4614" width="6.7109375" style="1" customWidth="1"/>
    <col min="4615" max="4615" width="6.5703125" style="1" bestFit="1" customWidth="1"/>
    <col min="4616" max="4617" width="7.85546875" style="1" bestFit="1" customWidth="1"/>
    <col min="4618" max="4619" width="8" style="1" bestFit="1" customWidth="1"/>
    <col min="4620" max="4620" width="15.7109375" style="1" customWidth="1"/>
    <col min="4621" max="4621" width="23.42578125" style="1" customWidth="1"/>
    <col min="4622" max="4623" width="38.85546875" style="1" customWidth="1"/>
    <col min="4624" max="4866" width="9.140625" style="1"/>
    <col min="4867" max="4867" width="4.28515625" style="1" customWidth="1"/>
    <col min="4868" max="4868" width="9.28515625" style="1" customWidth="1"/>
    <col min="4869" max="4869" width="36.7109375" style="1" customWidth="1"/>
    <col min="4870" max="4870" width="6.7109375" style="1" customWidth="1"/>
    <col min="4871" max="4871" width="6.5703125" style="1" bestFit="1" customWidth="1"/>
    <col min="4872" max="4873" width="7.85546875" style="1" bestFit="1" customWidth="1"/>
    <col min="4874" max="4875" width="8" style="1" bestFit="1" customWidth="1"/>
    <col min="4876" max="4876" width="15.7109375" style="1" customWidth="1"/>
    <col min="4877" max="4877" width="23.42578125" style="1" customWidth="1"/>
    <col min="4878" max="4879" width="38.85546875" style="1" customWidth="1"/>
    <col min="4880" max="5122" width="9.140625" style="1"/>
    <col min="5123" max="5123" width="4.28515625" style="1" customWidth="1"/>
    <col min="5124" max="5124" width="9.28515625" style="1" customWidth="1"/>
    <col min="5125" max="5125" width="36.7109375" style="1" customWidth="1"/>
    <col min="5126" max="5126" width="6.7109375" style="1" customWidth="1"/>
    <col min="5127" max="5127" width="6.5703125" style="1" bestFit="1" customWidth="1"/>
    <col min="5128" max="5129" width="7.85546875" style="1" bestFit="1" customWidth="1"/>
    <col min="5130" max="5131" width="8" style="1" bestFit="1" customWidth="1"/>
    <col min="5132" max="5132" width="15.7109375" style="1" customWidth="1"/>
    <col min="5133" max="5133" width="23.42578125" style="1" customWidth="1"/>
    <col min="5134" max="5135" width="38.85546875" style="1" customWidth="1"/>
    <col min="5136" max="5378" width="9.140625" style="1"/>
    <col min="5379" max="5379" width="4.28515625" style="1" customWidth="1"/>
    <col min="5380" max="5380" width="9.28515625" style="1" customWidth="1"/>
    <col min="5381" max="5381" width="36.7109375" style="1" customWidth="1"/>
    <col min="5382" max="5382" width="6.7109375" style="1" customWidth="1"/>
    <col min="5383" max="5383" width="6.5703125" style="1" bestFit="1" customWidth="1"/>
    <col min="5384" max="5385" width="7.85546875" style="1" bestFit="1" customWidth="1"/>
    <col min="5386" max="5387" width="8" style="1" bestFit="1" customWidth="1"/>
    <col min="5388" max="5388" width="15.7109375" style="1" customWidth="1"/>
    <col min="5389" max="5389" width="23.42578125" style="1" customWidth="1"/>
    <col min="5390" max="5391" width="38.85546875" style="1" customWidth="1"/>
    <col min="5392" max="5634" width="9.140625" style="1"/>
    <col min="5635" max="5635" width="4.28515625" style="1" customWidth="1"/>
    <col min="5636" max="5636" width="9.28515625" style="1" customWidth="1"/>
    <col min="5637" max="5637" width="36.7109375" style="1" customWidth="1"/>
    <col min="5638" max="5638" width="6.7109375" style="1" customWidth="1"/>
    <col min="5639" max="5639" width="6.5703125" style="1" bestFit="1" customWidth="1"/>
    <col min="5640" max="5641" width="7.85546875" style="1" bestFit="1" customWidth="1"/>
    <col min="5642" max="5643" width="8" style="1" bestFit="1" customWidth="1"/>
    <col min="5644" max="5644" width="15.7109375" style="1" customWidth="1"/>
    <col min="5645" max="5645" width="23.42578125" style="1" customWidth="1"/>
    <col min="5646" max="5647" width="38.85546875" style="1" customWidth="1"/>
    <col min="5648" max="5890" width="9.140625" style="1"/>
    <col min="5891" max="5891" width="4.28515625" style="1" customWidth="1"/>
    <col min="5892" max="5892" width="9.28515625" style="1" customWidth="1"/>
    <col min="5893" max="5893" width="36.7109375" style="1" customWidth="1"/>
    <col min="5894" max="5894" width="6.7109375" style="1" customWidth="1"/>
    <col min="5895" max="5895" width="6.5703125" style="1" bestFit="1" customWidth="1"/>
    <col min="5896" max="5897" width="7.85546875" style="1" bestFit="1" customWidth="1"/>
    <col min="5898" max="5899" width="8" style="1" bestFit="1" customWidth="1"/>
    <col min="5900" max="5900" width="15.7109375" style="1" customWidth="1"/>
    <col min="5901" max="5901" width="23.42578125" style="1" customWidth="1"/>
    <col min="5902" max="5903" width="38.85546875" style="1" customWidth="1"/>
    <col min="5904" max="6146" width="9.140625" style="1"/>
    <col min="6147" max="6147" width="4.28515625" style="1" customWidth="1"/>
    <col min="6148" max="6148" width="9.28515625" style="1" customWidth="1"/>
    <col min="6149" max="6149" width="36.7109375" style="1" customWidth="1"/>
    <col min="6150" max="6150" width="6.7109375" style="1" customWidth="1"/>
    <col min="6151" max="6151" width="6.5703125" style="1" bestFit="1" customWidth="1"/>
    <col min="6152" max="6153" width="7.85546875" style="1" bestFit="1" customWidth="1"/>
    <col min="6154" max="6155" width="8" style="1" bestFit="1" customWidth="1"/>
    <col min="6156" max="6156" width="15.7109375" style="1" customWidth="1"/>
    <col min="6157" max="6157" width="23.42578125" style="1" customWidth="1"/>
    <col min="6158" max="6159" width="38.85546875" style="1" customWidth="1"/>
    <col min="6160" max="6402" width="9.140625" style="1"/>
    <col min="6403" max="6403" width="4.28515625" style="1" customWidth="1"/>
    <col min="6404" max="6404" width="9.28515625" style="1" customWidth="1"/>
    <col min="6405" max="6405" width="36.7109375" style="1" customWidth="1"/>
    <col min="6406" max="6406" width="6.7109375" style="1" customWidth="1"/>
    <col min="6407" max="6407" width="6.5703125" style="1" bestFit="1" customWidth="1"/>
    <col min="6408" max="6409" width="7.85546875" style="1" bestFit="1" customWidth="1"/>
    <col min="6410" max="6411" width="8" style="1" bestFit="1" customWidth="1"/>
    <col min="6412" max="6412" width="15.7109375" style="1" customWidth="1"/>
    <col min="6413" max="6413" width="23.42578125" style="1" customWidth="1"/>
    <col min="6414" max="6415" width="38.85546875" style="1" customWidth="1"/>
    <col min="6416" max="6658" width="9.140625" style="1"/>
    <col min="6659" max="6659" width="4.28515625" style="1" customWidth="1"/>
    <col min="6660" max="6660" width="9.28515625" style="1" customWidth="1"/>
    <col min="6661" max="6661" width="36.7109375" style="1" customWidth="1"/>
    <col min="6662" max="6662" width="6.7109375" style="1" customWidth="1"/>
    <col min="6663" max="6663" width="6.5703125" style="1" bestFit="1" customWidth="1"/>
    <col min="6664" max="6665" width="7.85546875" style="1" bestFit="1" customWidth="1"/>
    <col min="6666" max="6667" width="8" style="1" bestFit="1" customWidth="1"/>
    <col min="6668" max="6668" width="15.7109375" style="1" customWidth="1"/>
    <col min="6669" max="6669" width="23.42578125" style="1" customWidth="1"/>
    <col min="6670" max="6671" width="38.85546875" style="1" customWidth="1"/>
    <col min="6672" max="6914" width="9.140625" style="1"/>
    <col min="6915" max="6915" width="4.28515625" style="1" customWidth="1"/>
    <col min="6916" max="6916" width="9.28515625" style="1" customWidth="1"/>
    <col min="6917" max="6917" width="36.7109375" style="1" customWidth="1"/>
    <col min="6918" max="6918" width="6.7109375" style="1" customWidth="1"/>
    <col min="6919" max="6919" width="6.5703125" style="1" bestFit="1" customWidth="1"/>
    <col min="6920" max="6921" width="7.85546875" style="1" bestFit="1" customWidth="1"/>
    <col min="6922" max="6923" width="8" style="1" bestFit="1" customWidth="1"/>
    <col min="6924" max="6924" width="15.7109375" style="1" customWidth="1"/>
    <col min="6925" max="6925" width="23.42578125" style="1" customWidth="1"/>
    <col min="6926" max="6927" width="38.85546875" style="1" customWidth="1"/>
    <col min="6928" max="7170" width="9.140625" style="1"/>
    <col min="7171" max="7171" width="4.28515625" style="1" customWidth="1"/>
    <col min="7172" max="7172" width="9.28515625" style="1" customWidth="1"/>
    <col min="7173" max="7173" width="36.7109375" style="1" customWidth="1"/>
    <col min="7174" max="7174" width="6.7109375" style="1" customWidth="1"/>
    <col min="7175" max="7175" width="6.5703125" style="1" bestFit="1" customWidth="1"/>
    <col min="7176" max="7177" width="7.85546875" style="1" bestFit="1" customWidth="1"/>
    <col min="7178" max="7179" width="8" style="1" bestFit="1" customWidth="1"/>
    <col min="7180" max="7180" width="15.7109375" style="1" customWidth="1"/>
    <col min="7181" max="7181" width="23.42578125" style="1" customWidth="1"/>
    <col min="7182" max="7183" width="38.85546875" style="1" customWidth="1"/>
    <col min="7184" max="7426" width="9.140625" style="1"/>
    <col min="7427" max="7427" width="4.28515625" style="1" customWidth="1"/>
    <col min="7428" max="7428" width="9.28515625" style="1" customWidth="1"/>
    <col min="7429" max="7429" width="36.7109375" style="1" customWidth="1"/>
    <col min="7430" max="7430" width="6.7109375" style="1" customWidth="1"/>
    <col min="7431" max="7431" width="6.5703125" style="1" bestFit="1" customWidth="1"/>
    <col min="7432" max="7433" width="7.85546875" style="1" bestFit="1" customWidth="1"/>
    <col min="7434" max="7435" width="8" style="1" bestFit="1" customWidth="1"/>
    <col min="7436" max="7436" width="15.7109375" style="1" customWidth="1"/>
    <col min="7437" max="7437" width="23.42578125" style="1" customWidth="1"/>
    <col min="7438" max="7439" width="38.85546875" style="1" customWidth="1"/>
    <col min="7440" max="7682" width="9.140625" style="1"/>
    <col min="7683" max="7683" width="4.28515625" style="1" customWidth="1"/>
    <col min="7684" max="7684" width="9.28515625" style="1" customWidth="1"/>
    <col min="7685" max="7685" width="36.7109375" style="1" customWidth="1"/>
    <col min="7686" max="7686" width="6.7109375" style="1" customWidth="1"/>
    <col min="7687" max="7687" width="6.5703125" style="1" bestFit="1" customWidth="1"/>
    <col min="7688" max="7689" width="7.85546875" style="1" bestFit="1" customWidth="1"/>
    <col min="7690" max="7691" width="8" style="1" bestFit="1" customWidth="1"/>
    <col min="7692" max="7692" width="15.7109375" style="1" customWidth="1"/>
    <col min="7693" max="7693" width="23.42578125" style="1" customWidth="1"/>
    <col min="7694" max="7695" width="38.85546875" style="1" customWidth="1"/>
    <col min="7696" max="7938" width="9.140625" style="1"/>
    <col min="7939" max="7939" width="4.28515625" style="1" customWidth="1"/>
    <col min="7940" max="7940" width="9.28515625" style="1" customWidth="1"/>
    <col min="7941" max="7941" width="36.7109375" style="1" customWidth="1"/>
    <col min="7942" max="7942" width="6.7109375" style="1" customWidth="1"/>
    <col min="7943" max="7943" width="6.5703125" style="1" bestFit="1" customWidth="1"/>
    <col min="7944" max="7945" width="7.85546875" style="1" bestFit="1" customWidth="1"/>
    <col min="7946" max="7947" width="8" style="1" bestFit="1" customWidth="1"/>
    <col min="7948" max="7948" width="15.7109375" style="1" customWidth="1"/>
    <col min="7949" max="7949" width="23.42578125" style="1" customWidth="1"/>
    <col min="7950" max="7951" width="38.85546875" style="1" customWidth="1"/>
    <col min="7952" max="8194" width="9.140625" style="1"/>
    <col min="8195" max="8195" width="4.28515625" style="1" customWidth="1"/>
    <col min="8196" max="8196" width="9.28515625" style="1" customWidth="1"/>
    <col min="8197" max="8197" width="36.7109375" style="1" customWidth="1"/>
    <col min="8198" max="8198" width="6.7109375" style="1" customWidth="1"/>
    <col min="8199" max="8199" width="6.5703125" style="1" bestFit="1" customWidth="1"/>
    <col min="8200" max="8201" width="7.85546875" style="1" bestFit="1" customWidth="1"/>
    <col min="8202" max="8203" width="8" style="1" bestFit="1" customWidth="1"/>
    <col min="8204" max="8204" width="15.7109375" style="1" customWidth="1"/>
    <col min="8205" max="8205" width="23.42578125" style="1" customWidth="1"/>
    <col min="8206" max="8207" width="38.85546875" style="1" customWidth="1"/>
    <col min="8208" max="8450" width="9.140625" style="1"/>
    <col min="8451" max="8451" width="4.28515625" style="1" customWidth="1"/>
    <col min="8452" max="8452" width="9.28515625" style="1" customWidth="1"/>
    <col min="8453" max="8453" width="36.7109375" style="1" customWidth="1"/>
    <col min="8454" max="8454" width="6.7109375" style="1" customWidth="1"/>
    <col min="8455" max="8455" width="6.5703125" style="1" bestFit="1" customWidth="1"/>
    <col min="8456" max="8457" width="7.85546875" style="1" bestFit="1" customWidth="1"/>
    <col min="8458" max="8459" width="8" style="1" bestFit="1" customWidth="1"/>
    <col min="8460" max="8460" width="15.7109375" style="1" customWidth="1"/>
    <col min="8461" max="8461" width="23.42578125" style="1" customWidth="1"/>
    <col min="8462" max="8463" width="38.85546875" style="1" customWidth="1"/>
    <col min="8464" max="8706" width="9.140625" style="1"/>
    <col min="8707" max="8707" width="4.28515625" style="1" customWidth="1"/>
    <col min="8708" max="8708" width="9.28515625" style="1" customWidth="1"/>
    <col min="8709" max="8709" width="36.7109375" style="1" customWidth="1"/>
    <col min="8710" max="8710" width="6.7109375" style="1" customWidth="1"/>
    <col min="8711" max="8711" width="6.5703125" style="1" bestFit="1" customWidth="1"/>
    <col min="8712" max="8713" width="7.85546875" style="1" bestFit="1" customWidth="1"/>
    <col min="8714" max="8715" width="8" style="1" bestFit="1" customWidth="1"/>
    <col min="8716" max="8716" width="15.7109375" style="1" customWidth="1"/>
    <col min="8717" max="8717" width="23.42578125" style="1" customWidth="1"/>
    <col min="8718" max="8719" width="38.85546875" style="1" customWidth="1"/>
    <col min="8720" max="8962" width="9.140625" style="1"/>
    <col min="8963" max="8963" width="4.28515625" style="1" customWidth="1"/>
    <col min="8964" max="8964" width="9.28515625" style="1" customWidth="1"/>
    <col min="8965" max="8965" width="36.7109375" style="1" customWidth="1"/>
    <col min="8966" max="8966" width="6.7109375" style="1" customWidth="1"/>
    <col min="8967" max="8967" width="6.5703125" style="1" bestFit="1" customWidth="1"/>
    <col min="8968" max="8969" width="7.85546875" style="1" bestFit="1" customWidth="1"/>
    <col min="8970" max="8971" width="8" style="1" bestFit="1" customWidth="1"/>
    <col min="8972" max="8972" width="15.7109375" style="1" customWidth="1"/>
    <col min="8973" max="8973" width="23.42578125" style="1" customWidth="1"/>
    <col min="8974" max="8975" width="38.85546875" style="1" customWidth="1"/>
    <col min="8976" max="9218" width="9.140625" style="1"/>
    <col min="9219" max="9219" width="4.28515625" style="1" customWidth="1"/>
    <col min="9220" max="9220" width="9.28515625" style="1" customWidth="1"/>
    <col min="9221" max="9221" width="36.7109375" style="1" customWidth="1"/>
    <col min="9222" max="9222" width="6.7109375" style="1" customWidth="1"/>
    <col min="9223" max="9223" width="6.5703125" style="1" bestFit="1" customWidth="1"/>
    <col min="9224" max="9225" width="7.85546875" style="1" bestFit="1" customWidth="1"/>
    <col min="9226" max="9227" width="8" style="1" bestFit="1" customWidth="1"/>
    <col min="9228" max="9228" width="15.7109375" style="1" customWidth="1"/>
    <col min="9229" max="9229" width="23.42578125" style="1" customWidth="1"/>
    <col min="9230" max="9231" width="38.85546875" style="1" customWidth="1"/>
    <col min="9232" max="9474" width="9.140625" style="1"/>
    <col min="9475" max="9475" width="4.28515625" style="1" customWidth="1"/>
    <col min="9476" max="9476" width="9.28515625" style="1" customWidth="1"/>
    <col min="9477" max="9477" width="36.7109375" style="1" customWidth="1"/>
    <col min="9478" max="9478" width="6.7109375" style="1" customWidth="1"/>
    <col min="9479" max="9479" width="6.5703125" style="1" bestFit="1" customWidth="1"/>
    <col min="9480" max="9481" width="7.85546875" style="1" bestFit="1" customWidth="1"/>
    <col min="9482" max="9483" width="8" style="1" bestFit="1" customWidth="1"/>
    <col min="9484" max="9484" width="15.7109375" style="1" customWidth="1"/>
    <col min="9485" max="9485" width="23.42578125" style="1" customWidth="1"/>
    <col min="9486" max="9487" width="38.85546875" style="1" customWidth="1"/>
    <col min="9488" max="9730" width="9.140625" style="1"/>
    <col min="9731" max="9731" width="4.28515625" style="1" customWidth="1"/>
    <col min="9732" max="9732" width="9.28515625" style="1" customWidth="1"/>
    <col min="9733" max="9733" width="36.7109375" style="1" customWidth="1"/>
    <col min="9734" max="9734" width="6.7109375" style="1" customWidth="1"/>
    <col min="9735" max="9735" width="6.5703125" style="1" bestFit="1" customWidth="1"/>
    <col min="9736" max="9737" width="7.85546875" style="1" bestFit="1" customWidth="1"/>
    <col min="9738" max="9739" width="8" style="1" bestFit="1" customWidth="1"/>
    <col min="9740" max="9740" width="15.7109375" style="1" customWidth="1"/>
    <col min="9741" max="9741" width="23.42578125" style="1" customWidth="1"/>
    <col min="9742" max="9743" width="38.85546875" style="1" customWidth="1"/>
    <col min="9744" max="9986" width="9.140625" style="1"/>
    <col min="9987" max="9987" width="4.28515625" style="1" customWidth="1"/>
    <col min="9988" max="9988" width="9.28515625" style="1" customWidth="1"/>
    <col min="9989" max="9989" width="36.7109375" style="1" customWidth="1"/>
    <col min="9990" max="9990" width="6.7109375" style="1" customWidth="1"/>
    <col min="9991" max="9991" width="6.5703125" style="1" bestFit="1" customWidth="1"/>
    <col min="9992" max="9993" width="7.85546875" style="1" bestFit="1" customWidth="1"/>
    <col min="9994" max="9995" width="8" style="1" bestFit="1" customWidth="1"/>
    <col min="9996" max="9996" width="15.7109375" style="1" customWidth="1"/>
    <col min="9997" max="9997" width="23.42578125" style="1" customWidth="1"/>
    <col min="9998" max="9999" width="38.85546875" style="1" customWidth="1"/>
    <col min="10000" max="10242" width="9.140625" style="1"/>
    <col min="10243" max="10243" width="4.28515625" style="1" customWidth="1"/>
    <col min="10244" max="10244" width="9.28515625" style="1" customWidth="1"/>
    <col min="10245" max="10245" width="36.7109375" style="1" customWidth="1"/>
    <col min="10246" max="10246" width="6.7109375" style="1" customWidth="1"/>
    <col min="10247" max="10247" width="6.5703125" style="1" bestFit="1" customWidth="1"/>
    <col min="10248" max="10249" width="7.85546875" style="1" bestFit="1" customWidth="1"/>
    <col min="10250" max="10251" width="8" style="1" bestFit="1" customWidth="1"/>
    <col min="10252" max="10252" width="15.7109375" style="1" customWidth="1"/>
    <col min="10253" max="10253" width="23.42578125" style="1" customWidth="1"/>
    <col min="10254" max="10255" width="38.85546875" style="1" customWidth="1"/>
    <col min="10256" max="10498" width="9.140625" style="1"/>
    <col min="10499" max="10499" width="4.28515625" style="1" customWidth="1"/>
    <col min="10500" max="10500" width="9.28515625" style="1" customWidth="1"/>
    <col min="10501" max="10501" width="36.7109375" style="1" customWidth="1"/>
    <col min="10502" max="10502" width="6.7109375" style="1" customWidth="1"/>
    <col min="10503" max="10503" width="6.5703125" style="1" bestFit="1" customWidth="1"/>
    <col min="10504" max="10505" width="7.85546875" style="1" bestFit="1" customWidth="1"/>
    <col min="10506" max="10507" width="8" style="1" bestFit="1" customWidth="1"/>
    <col min="10508" max="10508" width="15.7109375" style="1" customWidth="1"/>
    <col min="10509" max="10509" width="23.42578125" style="1" customWidth="1"/>
    <col min="10510" max="10511" width="38.85546875" style="1" customWidth="1"/>
    <col min="10512" max="10754" width="9.140625" style="1"/>
    <col min="10755" max="10755" width="4.28515625" style="1" customWidth="1"/>
    <col min="10756" max="10756" width="9.28515625" style="1" customWidth="1"/>
    <col min="10757" max="10757" width="36.7109375" style="1" customWidth="1"/>
    <col min="10758" max="10758" width="6.7109375" style="1" customWidth="1"/>
    <col min="10759" max="10759" width="6.5703125" style="1" bestFit="1" customWidth="1"/>
    <col min="10760" max="10761" width="7.85546875" style="1" bestFit="1" customWidth="1"/>
    <col min="10762" max="10763" width="8" style="1" bestFit="1" customWidth="1"/>
    <col min="10764" max="10764" width="15.7109375" style="1" customWidth="1"/>
    <col min="10765" max="10765" width="23.42578125" style="1" customWidth="1"/>
    <col min="10766" max="10767" width="38.85546875" style="1" customWidth="1"/>
    <col min="10768" max="11010" width="9.140625" style="1"/>
    <col min="11011" max="11011" width="4.28515625" style="1" customWidth="1"/>
    <col min="11012" max="11012" width="9.28515625" style="1" customWidth="1"/>
    <col min="11013" max="11013" width="36.7109375" style="1" customWidth="1"/>
    <col min="11014" max="11014" width="6.7109375" style="1" customWidth="1"/>
    <col min="11015" max="11015" width="6.5703125" style="1" bestFit="1" customWidth="1"/>
    <col min="11016" max="11017" width="7.85546875" style="1" bestFit="1" customWidth="1"/>
    <col min="11018" max="11019" width="8" style="1" bestFit="1" customWidth="1"/>
    <col min="11020" max="11020" width="15.7109375" style="1" customWidth="1"/>
    <col min="11021" max="11021" width="23.42578125" style="1" customWidth="1"/>
    <col min="11022" max="11023" width="38.85546875" style="1" customWidth="1"/>
    <col min="11024" max="11266" width="9.140625" style="1"/>
    <col min="11267" max="11267" width="4.28515625" style="1" customWidth="1"/>
    <col min="11268" max="11268" width="9.28515625" style="1" customWidth="1"/>
    <col min="11269" max="11269" width="36.7109375" style="1" customWidth="1"/>
    <col min="11270" max="11270" width="6.7109375" style="1" customWidth="1"/>
    <col min="11271" max="11271" width="6.5703125" style="1" bestFit="1" customWidth="1"/>
    <col min="11272" max="11273" width="7.85546875" style="1" bestFit="1" customWidth="1"/>
    <col min="11274" max="11275" width="8" style="1" bestFit="1" customWidth="1"/>
    <col min="11276" max="11276" width="15.7109375" style="1" customWidth="1"/>
    <col min="11277" max="11277" width="23.42578125" style="1" customWidth="1"/>
    <col min="11278" max="11279" width="38.85546875" style="1" customWidth="1"/>
    <col min="11280" max="11522" width="9.140625" style="1"/>
    <col min="11523" max="11523" width="4.28515625" style="1" customWidth="1"/>
    <col min="11524" max="11524" width="9.28515625" style="1" customWidth="1"/>
    <col min="11525" max="11525" width="36.7109375" style="1" customWidth="1"/>
    <col min="11526" max="11526" width="6.7109375" style="1" customWidth="1"/>
    <col min="11527" max="11527" width="6.5703125" style="1" bestFit="1" customWidth="1"/>
    <col min="11528" max="11529" width="7.85546875" style="1" bestFit="1" customWidth="1"/>
    <col min="11530" max="11531" width="8" style="1" bestFit="1" customWidth="1"/>
    <col min="11532" max="11532" width="15.7109375" style="1" customWidth="1"/>
    <col min="11533" max="11533" width="23.42578125" style="1" customWidth="1"/>
    <col min="11534" max="11535" width="38.85546875" style="1" customWidth="1"/>
    <col min="11536" max="11778" width="9.140625" style="1"/>
    <col min="11779" max="11779" width="4.28515625" style="1" customWidth="1"/>
    <col min="11780" max="11780" width="9.28515625" style="1" customWidth="1"/>
    <col min="11781" max="11781" width="36.7109375" style="1" customWidth="1"/>
    <col min="11782" max="11782" width="6.7109375" style="1" customWidth="1"/>
    <col min="11783" max="11783" width="6.5703125" style="1" bestFit="1" customWidth="1"/>
    <col min="11784" max="11785" width="7.85546875" style="1" bestFit="1" customWidth="1"/>
    <col min="11786" max="11787" width="8" style="1" bestFit="1" customWidth="1"/>
    <col min="11788" max="11788" width="15.7109375" style="1" customWidth="1"/>
    <col min="11789" max="11789" width="23.42578125" style="1" customWidth="1"/>
    <col min="11790" max="11791" width="38.85546875" style="1" customWidth="1"/>
    <col min="11792" max="12034" width="9.140625" style="1"/>
    <col min="12035" max="12035" width="4.28515625" style="1" customWidth="1"/>
    <col min="12036" max="12036" width="9.28515625" style="1" customWidth="1"/>
    <col min="12037" max="12037" width="36.7109375" style="1" customWidth="1"/>
    <col min="12038" max="12038" width="6.7109375" style="1" customWidth="1"/>
    <col min="12039" max="12039" width="6.5703125" style="1" bestFit="1" customWidth="1"/>
    <col min="12040" max="12041" width="7.85546875" style="1" bestFit="1" customWidth="1"/>
    <col min="12042" max="12043" width="8" style="1" bestFit="1" customWidth="1"/>
    <col min="12044" max="12044" width="15.7109375" style="1" customWidth="1"/>
    <col min="12045" max="12045" width="23.42578125" style="1" customWidth="1"/>
    <col min="12046" max="12047" width="38.85546875" style="1" customWidth="1"/>
    <col min="12048" max="12290" width="9.140625" style="1"/>
    <col min="12291" max="12291" width="4.28515625" style="1" customWidth="1"/>
    <col min="12292" max="12292" width="9.28515625" style="1" customWidth="1"/>
    <col min="12293" max="12293" width="36.7109375" style="1" customWidth="1"/>
    <col min="12294" max="12294" width="6.7109375" style="1" customWidth="1"/>
    <col min="12295" max="12295" width="6.5703125" style="1" bestFit="1" customWidth="1"/>
    <col min="12296" max="12297" width="7.85546875" style="1" bestFit="1" customWidth="1"/>
    <col min="12298" max="12299" width="8" style="1" bestFit="1" customWidth="1"/>
    <col min="12300" max="12300" width="15.7109375" style="1" customWidth="1"/>
    <col min="12301" max="12301" width="23.42578125" style="1" customWidth="1"/>
    <col min="12302" max="12303" width="38.85546875" style="1" customWidth="1"/>
    <col min="12304" max="12546" width="9.140625" style="1"/>
    <col min="12547" max="12547" width="4.28515625" style="1" customWidth="1"/>
    <col min="12548" max="12548" width="9.28515625" style="1" customWidth="1"/>
    <col min="12549" max="12549" width="36.7109375" style="1" customWidth="1"/>
    <col min="12550" max="12550" width="6.7109375" style="1" customWidth="1"/>
    <col min="12551" max="12551" width="6.5703125" style="1" bestFit="1" customWidth="1"/>
    <col min="12552" max="12553" width="7.85546875" style="1" bestFit="1" customWidth="1"/>
    <col min="12554" max="12555" width="8" style="1" bestFit="1" customWidth="1"/>
    <col min="12556" max="12556" width="15.7109375" style="1" customWidth="1"/>
    <col min="12557" max="12557" width="23.42578125" style="1" customWidth="1"/>
    <col min="12558" max="12559" width="38.85546875" style="1" customWidth="1"/>
    <col min="12560" max="12802" width="9.140625" style="1"/>
    <col min="12803" max="12803" width="4.28515625" style="1" customWidth="1"/>
    <col min="12804" max="12804" width="9.28515625" style="1" customWidth="1"/>
    <col min="12805" max="12805" width="36.7109375" style="1" customWidth="1"/>
    <col min="12806" max="12806" width="6.7109375" style="1" customWidth="1"/>
    <col min="12807" max="12807" width="6.5703125" style="1" bestFit="1" customWidth="1"/>
    <col min="12808" max="12809" width="7.85546875" style="1" bestFit="1" customWidth="1"/>
    <col min="12810" max="12811" width="8" style="1" bestFit="1" customWidth="1"/>
    <col min="12812" max="12812" width="15.7109375" style="1" customWidth="1"/>
    <col min="12813" max="12813" width="23.42578125" style="1" customWidth="1"/>
    <col min="12814" max="12815" width="38.85546875" style="1" customWidth="1"/>
    <col min="12816" max="13058" width="9.140625" style="1"/>
    <col min="13059" max="13059" width="4.28515625" style="1" customWidth="1"/>
    <col min="13060" max="13060" width="9.28515625" style="1" customWidth="1"/>
    <col min="13061" max="13061" width="36.7109375" style="1" customWidth="1"/>
    <col min="13062" max="13062" width="6.7109375" style="1" customWidth="1"/>
    <col min="13063" max="13063" width="6.5703125" style="1" bestFit="1" customWidth="1"/>
    <col min="13064" max="13065" width="7.85546875" style="1" bestFit="1" customWidth="1"/>
    <col min="13066" max="13067" width="8" style="1" bestFit="1" customWidth="1"/>
    <col min="13068" max="13068" width="15.7109375" style="1" customWidth="1"/>
    <col min="13069" max="13069" width="23.42578125" style="1" customWidth="1"/>
    <col min="13070" max="13071" width="38.85546875" style="1" customWidth="1"/>
    <col min="13072" max="13314" width="9.140625" style="1"/>
    <col min="13315" max="13315" width="4.28515625" style="1" customWidth="1"/>
    <col min="13316" max="13316" width="9.28515625" style="1" customWidth="1"/>
    <col min="13317" max="13317" width="36.7109375" style="1" customWidth="1"/>
    <col min="13318" max="13318" width="6.7109375" style="1" customWidth="1"/>
    <col min="13319" max="13319" width="6.5703125" style="1" bestFit="1" customWidth="1"/>
    <col min="13320" max="13321" width="7.85546875" style="1" bestFit="1" customWidth="1"/>
    <col min="13322" max="13323" width="8" style="1" bestFit="1" customWidth="1"/>
    <col min="13324" max="13324" width="15.7109375" style="1" customWidth="1"/>
    <col min="13325" max="13325" width="23.42578125" style="1" customWidth="1"/>
    <col min="13326" max="13327" width="38.85546875" style="1" customWidth="1"/>
    <col min="13328" max="13570" width="9.140625" style="1"/>
    <col min="13571" max="13571" width="4.28515625" style="1" customWidth="1"/>
    <col min="13572" max="13572" width="9.28515625" style="1" customWidth="1"/>
    <col min="13573" max="13573" width="36.7109375" style="1" customWidth="1"/>
    <col min="13574" max="13574" width="6.7109375" style="1" customWidth="1"/>
    <col min="13575" max="13575" width="6.5703125" style="1" bestFit="1" customWidth="1"/>
    <col min="13576" max="13577" width="7.85546875" style="1" bestFit="1" customWidth="1"/>
    <col min="13578" max="13579" width="8" style="1" bestFit="1" customWidth="1"/>
    <col min="13580" max="13580" width="15.7109375" style="1" customWidth="1"/>
    <col min="13581" max="13581" width="23.42578125" style="1" customWidth="1"/>
    <col min="13582" max="13583" width="38.85546875" style="1" customWidth="1"/>
    <col min="13584" max="13826" width="9.140625" style="1"/>
    <col min="13827" max="13827" width="4.28515625" style="1" customWidth="1"/>
    <col min="13828" max="13828" width="9.28515625" style="1" customWidth="1"/>
    <col min="13829" max="13829" width="36.7109375" style="1" customWidth="1"/>
    <col min="13830" max="13830" width="6.7109375" style="1" customWidth="1"/>
    <col min="13831" max="13831" width="6.5703125" style="1" bestFit="1" customWidth="1"/>
    <col min="13832" max="13833" width="7.85546875" style="1" bestFit="1" customWidth="1"/>
    <col min="13834" max="13835" width="8" style="1" bestFit="1" customWidth="1"/>
    <col min="13836" max="13836" width="15.7109375" style="1" customWidth="1"/>
    <col min="13837" max="13837" width="23.42578125" style="1" customWidth="1"/>
    <col min="13838" max="13839" width="38.85546875" style="1" customWidth="1"/>
    <col min="13840" max="14082" width="9.140625" style="1"/>
    <col min="14083" max="14083" width="4.28515625" style="1" customWidth="1"/>
    <col min="14084" max="14084" width="9.28515625" style="1" customWidth="1"/>
    <col min="14085" max="14085" width="36.7109375" style="1" customWidth="1"/>
    <col min="14086" max="14086" width="6.7109375" style="1" customWidth="1"/>
    <col min="14087" max="14087" width="6.5703125" style="1" bestFit="1" customWidth="1"/>
    <col min="14088" max="14089" width="7.85546875" style="1" bestFit="1" customWidth="1"/>
    <col min="14090" max="14091" width="8" style="1" bestFit="1" customWidth="1"/>
    <col min="14092" max="14092" width="15.7109375" style="1" customWidth="1"/>
    <col min="14093" max="14093" width="23.42578125" style="1" customWidth="1"/>
    <col min="14094" max="14095" width="38.85546875" style="1" customWidth="1"/>
    <col min="14096" max="14338" width="9.140625" style="1"/>
    <col min="14339" max="14339" width="4.28515625" style="1" customWidth="1"/>
    <col min="14340" max="14340" width="9.28515625" style="1" customWidth="1"/>
    <col min="14341" max="14341" width="36.7109375" style="1" customWidth="1"/>
    <col min="14342" max="14342" width="6.7109375" style="1" customWidth="1"/>
    <col min="14343" max="14343" width="6.5703125" style="1" bestFit="1" customWidth="1"/>
    <col min="14344" max="14345" width="7.85546875" style="1" bestFit="1" customWidth="1"/>
    <col min="14346" max="14347" width="8" style="1" bestFit="1" customWidth="1"/>
    <col min="14348" max="14348" width="15.7109375" style="1" customWidth="1"/>
    <col min="14349" max="14349" width="23.42578125" style="1" customWidth="1"/>
    <col min="14350" max="14351" width="38.85546875" style="1" customWidth="1"/>
    <col min="14352" max="14594" width="9.140625" style="1"/>
    <col min="14595" max="14595" width="4.28515625" style="1" customWidth="1"/>
    <col min="14596" max="14596" width="9.28515625" style="1" customWidth="1"/>
    <col min="14597" max="14597" width="36.7109375" style="1" customWidth="1"/>
    <col min="14598" max="14598" width="6.7109375" style="1" customWidth="1"/>
    <col min="14599" max="14599" width="6.5703125" style="1" bestFit="1" customWidth="1"/>
    <col min="14600" max="14601" width="7.85546875" style="1" bestFit="1" customWidth="1"/>
    <col min="14602" max="14603" width="8" style="1" bestFit="1" customWidth="1"/>
    <col min="14604" max="14604" width="15.7109375" style="1" customWidth="1"/>
    <col min="14605" max="14605" width="23.42578125" style="1" customWidth="1"/>
    <col min="14606" max="14607" width="38.85546875" style="1" customWidth="1"/>
    <col min="14608" max="14850" width="9.140625" style="1"/>
    <col min="14851" max="14851" width="4.28515625" style="1" customWidth="1"/>
    <col min="14852" max="14852" width="9.28515625" style="1" customWidth="1"/>
    <col min="14853" max="14853" width="36.7109375" style="1" customWidth="1"/>
    <col min="14854" max="14854" width="6.7109375" style="1" customWidth="1"/>
    <col min="14855" max="14855" width="6.5703125" style="1" bestFit="1" customWidth="1"/>
    <col min="14856" max="14857" width="7.85546875" style="1" bestFit="1" customWidth="1"/>
    <col min="14858" max="14859" width="8" style="1" bestFit="1" customWidth="1"/>
    <col min="14860" max="14860" width="15.7109375" style="1" customWidth="1"/>
    <col min="14861" max="14861" width="23.42578125" style="1" customWidth="1"/>
    <col min="14862" max="14863" width="38.85546875" style="1" customWidth="1"/>
    <col min="14864" max="15106" width="9.140625" style="1"/>
    <col min="15107" max="15107" width="4.28515625" style="1" customWidth="1"/>
    <col min="15108" max="15108" width="9.28515625" style="1" customWidth="1"/>
    <col min="15109" max="15109" width="36.7109375" style="1" customWidth="1"/>
    <col min="15110" max="15110" width="6.7109375" style="1" customWidth="1"/>
    <col min="15111" max="15111" width="6.5703125" style="1" bestFit="1" customWidth="1"/>
    <col min="15112" max="15113" width="7.85546875" style="1" bestFit="1" customWidth="1"/>
    <col min="15114" max="15115" width="8" style="1" bestFit="1" customWidth="1"/>
    <col min="15116" max="15116" width="15.7109375" style="1" customWidth="1"/>
    <col min="15117" max="15117" width="23.42578125" style="1" customWidth="1"/>
    <col min="15118" max="15119" width="38.85546875" style="1" customWidth="1"/>
    <col min="15120" max="15362" width="9.140625" style="1"/>
    <col min="15363" max="15363" width="4.28515625" style="1" customWidth="1"/>
    <col min="15364" max="15364" width="9.28515625" style="1" customWidth="1"/>
    <col min="15365" max="15365" width="36.7109375" style="1" customWidth="1"/>
    <col min="15366" max="15366" width="6.7109375" style="1" customWidth="1"/>
    <col min="15367" max="15367" width="6.5703125" style="1" bestFit="1" customWidth="1"/>
    <col min="15368" max="15369" width="7.85546875" style="1" bestFit="1" customWidth="1"/>
    <col min="15370" max="15371" width="8" style="1" bestFit="1" customWidth="1"/>
    <col min="15372" max="15372" width="15.7109375" style="1" customWidth="1"/>
    <col min="15373" max="15373" width="23.42578125" style="1" customWidth="1"/>
    <col min="15374" max="15375" width="38.85546875" style="1" customWidth="1"/>
    <col min="15376" max="15618" width="9.140625" style="1"/>
    <col min="15619" max="15619" width="4.28515625" style="1" customWidth="1"/>
    <col min="15620" max="15620" width="9.28515625" style="1" customWidth="1"/>
    <col min="15621" max="15621" width="36.7109375" style="1" customWidth="1"/>
    <col min="15622" max="15622" width="6.7109375" style="1" customWidth="1"/>
    <col min="15623" max="15623" width="6.5703125" style="1" bestFit="1" customWidth="1"/>
    <col min="15624" max="15625" width="7.85546875" style="1" bestFit="1" customWidth="1"/>
    <col min="15626" max="15627" width="8" style="1" bestFit="1" customWidth="1"/>
    <col min="15628" max="15628" width="15.7109375" style="1" customWidth="1"/>
    <col min="15629" max="15629" width="23.42578125" style="1" customWidth="1"/>
    <col min="15630" max="15631" width="38.85546875" style="1" customWidth="1"/>
    <col min="15632" max="15874" width="9.140625" style="1"/>
    <col min="15875" max="15875" width="4.28515625" style="1" customWidth="1"/>
    <col min="15876" max="15876" width="9.28515625" style="1" customWidth="1"/>
    <col min="15877" max="15877" width="36.7109375" style="1" customWidth="1"/>
    <col min="15878" max="15878" width="6.7109375" style="1" customWidth="1"/>
    <col min="15879" max="15879" width="6.5703125" style="1" bestFit="1" customWidth="1"/>
    <col min="15880" max="15881" width="7.85546875" style="1" bestFit="1" customWidth="1"/>
    <col min="15882" max="15883" width="8" style="1" bestFit="1" customWidth="1"/>
    <col min="15884" max="15884" width="15.7109375" style="1" customWidth="1"/>
    <col min="15885" max="15885" width="23.42578125" style="1" customWidth="1"/>
    <col min="15886" max="15887" width="38.85546875" style="1" customWidth="1"/>
    <col min="15888" max="16130" width="9.140625" style="1"/>
    <col min="16131" max="16131" width="4.28515625" style="1" customWidth="1"/>
    <col min="16132" max="16132" width="9.28515625" style="1" customWidth="1"/>
    <col min="16133" max="16133" width="36.7109375" style="1" customWidth="1"/>
    <col min="16134" max="16134" width="6.7109375" style="1" customWidth="1"/>
    <col min="16135" max="16135" width="6.5703125" style="1" bestFit="1" customWidth="1"/>
    <col min="16136" max="16137" width="7.85546875" style="1" bestFit="1" customWidth="1"/>
    <col min="16138" max="16139" width="8" style="1" bestFit="1" customWidth="1"/>
    <col min="16140" max="16140" width="15.7109375" style="1" customWidth="1"/>
    <col min="16141" max="16141" width="23.42578125" style="1" customWidth="1"/>
    <col min="16142" max="16143" width="38.85546875" style="1" customWidth="1"/>
    <col min="16144" max="16384" width="9.140625" style="1"/>
  </cols>
  <sheetData>
    <row r="1" spans="1:25" s="6" customFormat="1" ht="38.25" x14ac:dyDescent="0.25">
      <c r="A1" s="2" t="s">
        <v>1</v>
      </c>
      <c r="B1" s="3" t="s">
        <v>2</v>
      </c>
      <c r="C1" s="3" t="s">
        <v>3</v>
      </c>
      <c r="D1" s="4" t="s">
        <v>4</v>
      </c>
      <c r="E1" s="3" t="s">
        <v>5</v>
      </c>
      <c r="F1" s="4" t="s">
        <v>265</v>
      </c>
      <c r="G1" s="4" t="s">
        <v>266</v>
      </c>
      <c r="I1" s="44"/>
      <c r="J1" s="101"/>
      <c r="K1" s="11"/>
      <c r="L1" s="120"/>
      <c r="M1" s="120"/>
      <c r="N1" s="101"/>
      <c r="O1" s="101"/>
      <c r="P1" s="11"/>
      <c r="Q1" s="11"/>
      <c r="R1" s="101"/>
      <c r="S1" s="11"/>
      <c r="T1" s="101"/>
      <c r="U1" s="101"/>
      <c r="V1" s="11"/>
      <c r="W1" s="11"/>
      <c r="X1" s="11"/>
      <c r="Y1" s="11"/>
    </row>
    <row r="2" spans="1:25" ht="76.5" x14ac:dyDescent="0.25">
      <c r="A2" s="7">
        <v>1</v>
      </c>
      <c r="B2" s="8" t="s">
        <v>190</v>
      </c>
      <c r="C2" s="8" t="s">
        <v>191</v>
      </c>
      <c r="D2" s="9">
        <v>200</v>
      </c>
      <c r="E2" s="1" t="s">
        <v>47</v>
      </c>
      <c r="F2" s="47"/>
      <c r="G2" s="10">
        <f>ROUND(D2*F2, 0)</f>
        <v>0</v>
      </c>
      <c r="L2" s="46"/>
      <c r="M2" s="46"/>
      <c r="N2" s="47"/>
      <c r="O2" s="47"/>
      <c r="T2" s="47"/>
      <c r="U2" s="47"/>
      <c r="V2" s="104"/>
      <c r="W2" s="104"/>
    </row>
    <row r="3" spans="1:25" x14ac:dyDescent="0.25">
      <c r="C3" s="8" t="s">
        <v>192</v>
      </c>
      <c r="F3" s="47"/>
      <c r="G3" s="10"/>
      <c r="L3" s="46"/>
      <c r="M3" s="46"/>
      <c r="N3" s="47"/>
      <c r="O3" s="47"/>
      <c r="T3" s="47"/>
      <c r="U3" s="47"/>
      <c r="V3" s="104"/>
    </row>
    <row r="4" spans="1:25" x14ac:dyDescent="0.25">
      <c r="F4" s="47"/>
      <c r="G4" s="10"/>
      <c r="L4" s="46"/>
      <c r="M4" s="46"/>
      <c r="N4" s="47"/>
      <c r="O4" s="47"/>
      <c r="T4" s="47"/>
      <c r="U4" s="47"/>
    </row>
    <row r="5" spans="1:25" ht="76.5" x14ac:dyDescent="0.25">
      <c r="A5" s="7">
        <v>2</v>
      </c>
      <c r="B5" s="8" t="s">
        <v>193</v>
      </c>
      <c r="C5" s="8" t="s">
        <v>194</v>
      </c>
      <c r="D5" s="9">
        <v>20</v>
      </c>
      <c r="E5" s="1" t="s">
        <v>47</v>
      </c>
      <c r="F5" s="47"/>
      <c r="G5" s="10">
        <f>ROUND(D5*F5, 0)</f>
        <v>0</v>
      </c>
      <c r="L5" s="46"/>
      <c r="M5" s="46"/>
      <c r="N5" s="47"/>
      <c r="O5" s="47"/>
      <c r="T5" s="47"/>
      <c r="U5" s="47"/>
      <c r="V5" s="104"/>
      <c r="W5" s="104"/>
    </row>
    <row r="6" spans="1:25" x14ac:dyDescent="0.25">
      <c r="C6" s="8" t="s">
        <v>195</v>
      </c>
      <c r="F6" s="47"/>
      <c r="G6" s="10"/>
      <c r="L6" s="46"/>
      <c r="M6" s="46"/>
      <c r="N6" s="47"/>
      <c r="O6" s="47"/>
      <c r="T6" s="47"/>
      <c r="U6" s="47"/>
      <c r="V6" s="104"/>
    </row>
    <row r="7" spans="1:25" x14ac:dyDescent="0.25">
      <c r="F7" s="47"/>
      <c r="G7" s="10"/>
      <c r="L7" s="46"/>
      <c r="M7" s="46"/>
      <c r="N7" s="47"/>
      <c r="O7" s="47"/>
      <c r="T7" s="47"/>
      <c r="U7" s="47"/>
    </row>
    <row r="8" spans="1:25" ht="76.5" x14ac:dyDescent="0.25">
      <c r="A8" s="7">
        <v>3</v>
      </c>
      <c r="B8" s="8" t="s">
        <v>196</v>
      </c>
      <c r="C8" s="8" t="s">
        <v>197</v>
      </c>
      <c r="D8" s="9">
        <v>15</v>
      </c>
      <c r="E8" s="1" t="s">
        <v>47</v>
      </c>
      <c r="F8" s="47"/>
      <c r="G8" s="10">
        <f>ROUND(D8*F8, 0)</f>
        <v>0</v>
      </c>
      <c r="L8" s="46"/>
      <c r="M8" s="46"/>
      <c r="N8" s="47"/>
      <c r="O8" s="47"/>
      <c r="T8" s="47"/>
      <c r="U8" s="47"/>
      <c r="V8" s="104"/>
      <c r="W8" s="104"/>
    </row>
    <row r="9" spans="1:25" x14ac:dyDescent="0.25">
      <c r="C9" s="8" t="s">
        <v>198</v>
      </c>
      <c r="F9" s="47"/>
      <c r="G9" s="10"/>
      <c r="L9" s="46"/>
      <c r="M9" s="46"/>
      <c r="N9" s="47"/>
      <c r="O9" s="47"/>
      <c r="T9" s="47"/>
      <c r="U9" s="47"/>
      <c r="V9" s="104"/>
    </row>
    <row r="10" spans="1:25" x14ac:dyDescent="0.25">
      <c r="F10" s="47"/>
      <c r="G10" s="10"/>
      <c r="L10" s="46"/>
      <c r="M10" s="46"/>
      <c r="N10" s="47"/>
      <c r="O10" s="47"/>
      <c r="T10" s="47"/>
      <c r="U10" s="47"/>
    </row>
    <row r="11" spans="1:25" ht="63.75" x14ac:dyDescent="0.25">
      <c r="A11" s="7">
        <v>4</v>
      </c>
      <c r="B11" s="8" t="s">
        <v>199</v>
      </c>
      <c r="C11" s="8" t="s">
        <v>200</v>
      </c>
      <c r="D11" s="9">
        <v>15</v>
      </c>
      <c r="E11" s="1" t="s">
        <v>47</v>
      </c>
      <c r="F11" s="47"/>
      <c r="G11" s="10">
        <f>ROUND(D11*F11, 0)</f>
        <v>0</v>
      </c>
      <c r="L11" s="46"/>
      <c r="M11" s="46"/>
      <c r="N11" s="47"/>
      <c r="O11" s="47"/>
      <c r="T11" s="47"/>
      <c r="U11" s="47"/>
      <c r="V11" s="104"/>
      <c r="W11" s="104"/>
    </row>
    <row r="12" spans="1:25" x14ac:dyDescent="0.25">
      <c r="F12" s="47"/>
      <c r="G12" s="10"/>
      <c r="L12" s="46"/>
      <c r="M12" s="46"/>
      <c r="N12" s="47"/>
      <c r="O12" s="47"/>
      <c r="T12" s="47"/>
      <c r="U12" s="47"/>
    </row>
    <row r="13" spans="1:25" ht="63.75" x14ac:dyDescent="0.25">
      <c r="A13" s="7">
        <v>5</v>
      </c>
      <c r="B13" s="8" t="s">
        <v>201</v>
      </c>
      <c r="C13" s="8" t="s">
        <v>202</v>
      </c>
      <c r="D13" s="9">
        <v>10</v>
      </c>
      <c r="E13" s="1" t="s">
        <v>47</v>
      </c>
      <c r="F13" s="47"/>
      <c r="G13" s="10">
        <f>ROUND(D13*F13, 0)</f>
        <v>0</v>
      </c>
      <c r="L13" s="46"/>
      <c r="M13" s="46"/>
      <c r="N13" s="47"/>
      <c r="O13" s="47"/>
      <c r="T13" s="47"/>
      <c r="U13" s="47"/>
      <c r="V13" s="104"/>
      <c r="W13" s="104"/>
    </row>
    <row r="14" spans="1:25" x14ac:dyDescent="0.25">
      <c r="F14" s="47"/>
      <c r="G14" s="10"/>
      <c r="L14" s="46"/>
      <c r="M14" s="46"/>
      <c r="N14" s="47"/>
      <c r="O14" s="47"/>
      <c r="T14" s="47"/>
      <c r="U14" s="47"/>
    </row>
    <row r="15" spans="1:25" ht="78.75" x14ac:dyDescent="0.25">
      <c r="A15" s="7">
        <v>6</v>
      </c>
      <c r="B15" s="8" t="s">
        <v>203</v>
      </c>
      <c r="C15" s="8" t="s">
        <v>204</v>
      </c>
      <c r="D15" s="9">
        <v>20</v>
      </c>
      <c r="E15" s="1" t="s">
        <v>47</v>
      </c>
      <c r="F15" s="47"/>
      <c r="G15" s="10">
        <f>ROUND(D15*F15, 0)</f>
        <v>0</v>
      </c>
      <c r="L15" s="46"/>
      <c r="M15" s="46"/>
      <c r="N15" s="47"/>
      <c r="O15" s="47"/>
      <c r="T15" s="47"/>
      <c r="U15" s="47"/>
      <c r="V15" s="104"/>
      <c r="W15" s="104"/>
    </row>
    <row r="16" spans="1:25" ht="25.5" x14ac:dyDescent="0.25">
      <c r="C16" s="8" t="s">
        <v>205</v>
      </c>
      <c r="F16" s="47"/>
      <c r="G16" s="10"/>
      <c r="L16" s="46"/>
      <c r="M16" s="46"/>
      <c r="N16" s="47"/>
      <c r="O16" s="47"/>
      <c r="T16" s="47"/>
      <c r="U16" s="47"/>
      <c r="V16" s="104"/>
    </row>
    <row r="17" spans="1:23" x14ac:dyDescent="0.25">
      <c r="F17" s="47"/>
      <c r="G17" s="10"/>
      <c r="L17" s="46"/>
      <c r="M17" s="46"/>
      <c r="N17" s="47"/>
      <c r="O17" s="47"/>
      <c r="T17" s="47"/>
      <c r="U17" s="47"/>
    </row>
    <row r="18" spans="1:23" ht="78.75" x14ac:dyDescent="0.25">
      <c r="A18" s="7">
        <v>7</v>
      </c>
      <c r="B18" s="8" t="s">
        <v>206</v>
      </c>
      <c r="C18" s="8" t="s">
        <v>204</v>
      </c>
      <c r="D18" s="9">
        <v>30</v>
      </c>
      <c r="E18" s="1" t="s">
        <v>47</v>
      </c>
      <c r="F18" s="47"/>
      <c r="G18" s="10">
        <f>ROUND(D18*F18, 0)</f>
        <v>0</v>
      </c>
      <c r="L18" s="46"/>
      <c r="M18" s="46"/>
      <c r="N18" s="47"/>
      <c r="O18" s="47"/>
      <c r="T18" s="47"/>
      <c r="U18" s="47"/>
      <c r="V18" s="104"/>
      <c r="W18" s="104"/>
    </row>
    <row r="19" spans="1:23" ht="25.5" x14ac:dyDescent="0.25">
      <c r="C19" s="8" t="s">
        <v>207</v>
      </c>
      <c r="F19" s="47"/>
      <c r="G19" s="10"/>
      <c r="L19" s="46"/>
      <c r="M19" s="46"/>
      <c r="N19" s="47"/>
      <c r="O19" s="47"/>
      <c r="T19" s="47"/>
      <c r="U19" s="47"/>
      <c r="V19" s="104"/>
    </row>
    <row r="20" spans="1:23" x14ac:dyDescent="0.25">
      <c r="F20" s="47"/>
      <c r="G20" s="10"/>
      <c r="L20" s="46"/>
      <c r="M20" s="46"/>
      <c r="N20" s="47"/>
      <c r="O20" s="47"/>
      <c r="T20" s="47"/>
      <c r="U20" s="47"/>
    </row>
    <row r="21" spans="1:23" ht="63.75" x14ac:dyDescent="0.25">
      <c r="A21" s="7">
        <v>8</v>
      </c>
      <c r="B21" s="8" t="s">
        <v>208</v>
      </c>
      <c r="C21" s="8" t="s">
        <v>209</v>
      </c>
      <c r="D21" s="9">
        <v>350</v>
      </c>
      <c r="E21" s="1" t="s">
        <v>47</v>
      </c>
      <c r="F21" s="47"/>
      <c r="G21" s="10">
        <f>ROUND(D21*F21, 0)</f>
        <v>0</v>
      </c>
      <c r="L21" s="46"/>
      <c r="M21" s="46"/>
      <c r="N21" s="47"/>
      <c r="O21" s="47"/>
      <c r="T21" s="47"/>
      <c r="U21" s="47"/>
      <c r="V21" s="104"/>
      <c r="W21" s="104"/>
    </row>
    <row r="22" spans="1:23" ht="30" x14ac:dyDescent="0.25">
      <c r="C22" s="8" t="s">
        <v>210</v>
      </c>
      <c r="F22" s="47"/>
      <c r="G22" s="10"/>
      <c r="L22" s="46"/>
      <c r="M22" s="46"/>
      <c r="N22" s="47"/>
      <c r="O22" s="47"/>
      <c r="T22" s="47"/>
      <c r="U22" s="47"/>
      <c r="V22" s="104"/>
    </row>
    <row r="23" spans="1:23" x14ac:dyDescent="0.25">
      <c r="F23" s="47"/>
      <c r="G23" s="10"/>
      <c r="L23" s="46"/>
      <c r="M23" s="46"/>
      <c r="N23" s="47"/>
      <c r="O23" s="47"/>
      <c r="T23" s="47"/>
      <c r="U23" s="47"/>
    </row>
    <row r="24" spans="1:23" ht="63.75" x14ac:dyDescent="0.25">
      <c r="A24" s="7">
        <v>9</v>
      </c>
      <c r="B24" s="8" t="s">
        <v>211</v>
      </c>
      <c r="C24" s="8" t="s">
        <v>209</v>
      </c>
      <c r="D24" s="9">
        <v>550</v>
      </c>
      <c r="E24" s="1" t="s">
        <v>47</v>
      </c>
      <c r="F24" s="47"/>
      <c r="G24" s="10">
        <f>ROUND(D24*F24, 0)</f>
        <v>0</v>
      </c>
      <c r="L24" s="46"/>
      <c r="M24" s="46"/>
      <c r="N24" s="47"/>
      <c r="O24" s="47"/>
      <c r="T24" s="47"/>
      <c r="U24" s="47"/>
      <c r="V24" s="104"/>
      <c r="W24" s="104"/>
    </row>
    <row r="25" spans="1:23" ht="30" x14ac:dyDescent="0.25">
      <c r="C25" s="8" t="s">
        <v>212</v>
      </c>
      <c r="F25" s="47"/>
      <c r="G25" s="10"/>
      <c r="L25" s="46"/>
      <c r="M25" s="46"/>
      <c r="N25" s="47"/>
      <c r="O25" s="47"/>
      <c r="T25" s="47"/>
      <c r="U25" s="47"/>
      <c r="V25" s="104"/>
    </row>
    <row r="26" spans="1:23" x14ac:dyDescent="0.25">
      <c r="F26" s="47"/>
      <c r="G26" s="10"/>
      <c r="L26" s="46"/>
      <c r="M26" s="46"/>
      <c r="N26" s="47"/>
      <c r="O26" s="47"/>
      <c r="T26" s="47"/>
      <c r="U26" s="47"/>
    </row>
    <row r="27" spans="1:23" ht="63.75" x14ac:dyDescent="0.25">
      <c r="A27" s="7">
        <v>10</v>
      </c>
      <c r="B27" s="8" t="s">
        <v>213</v>
      </c>
      <c r="C27" s="8" t="s">
        <v>209</v>
      </c>
      <c r="D27" s="9">
        <v>125</v>
      </c>
      <c r="E27" s="1" t="s">
        <v>47</v>
      </c>
      <c r="F27" s="47"/>
      <c r="G27" s="10">
        <f>ROUND(D27*F27, 0)</f>
        <v>0</v>
      </c>
      <c r="L27" s="46"/>
      <c r="M27" s="46"/>
      <c r="N27" s="47"/>
      <c r="O27" s="47"/>
      <c r="T27" s="47"/>
      <c r="U27" s="47"/>
      <c r="V27" s="104"/>
      <c r="W27" s="104"/>
    </row>
    <row r="28" spans="1:23" ht="30" x14ac:dyDescent="0.25">
      <c r="C28" s="8" t="s">
        <v>214</v>
      </c>
      <c r="F28" s="47"/>
      <c r="G28" s="10"/>
      <c r="L28" s="46"/>
      <c r="M28" s="46"/>
      <c r="N28" s="47"/>
      <c r="O28" s="47"/>
      <c r="T28" s="47"/>
      <c r="U28" s="47"/>
      <c r="V28" s="104"/>
    </row>
    <row r="29" spans="1:23" x14ac:dyDescent="0.25">
      <c r="F29" s="47"/>
      <c r="G29" s="10"/>
      <c r="L29" s="46"/>
      <c r="M29" s="46"/>
      <c r="N29" s="47"/>
      <c r="O29" s="47"/>
      <c r="T29" s="47"/>
      <c r="U29" s="47"/>
    </row>
    <row r="30" spans="1:23" ht="76.5" x14ac:dyDescent="0.25">
      <c r="A30" s="7">
        <v>11</v>
      </c>
      <c r="B30" s="8" t="s">
        <v>215</v>
      </c>
      <c r="C30" s="8" t="s">
        <v>216</v>
      </c>
      <c r="D30" s="9">
        <v>20</v>
      </c>
      <c r="E30" s="1" t="s">
        <v>47</v>
      </c>
      <c r="F30" s="47"/>
      <c r="G30" s="10">
        <f>ROUND(D30*F30, 0)</f>
        <v>0</v>
      </c>
      <c r="L30" s="46"/>
      <c r="M30" s="46"/>
      <c r="N30" s="47"/>
      <c r="O30" s="47"/>
      <c r="T30" s="47"/>
      <c r="U30" s="47"/>
      <c r="V30" s="104"/>
      <c r="W30" s="104"/>
    </row>
    <row r="31" spans="1:23" ht="30" x14ac:dyDescent="0.25">
      <c r="C31" s="8" t="s">
        <v>217</v>
      </c>
      <c r="F31" s="47"/>
      <c r="G31" s="10"/>
      <c r="L31" s="46"/>
      <c r="M31" s="46"/>
      <c r="N31" s="47"/>
      <c r="O31" s="47"/>
      <c r="T31" s="47"/>
      <c r="U31" s="47"/>
      <c r="V31" s="104"/>
    </row>
    <row r="32" spans="1:23" x14ac:dyDescent="0.25">
      <c r="F32" s="47"/>
      <c r="G32" s="10"/>
      <c r="L32" s="46"/>
      <c r="M32" s="46"/>
      <c r="N32" s="47"/>
      <c r="O32" s="47"/>
      <c r="T32" s="47"/>
      <c r="U32" s="47"/>
    </row>
    <row r="33" spans="1:23" x14ac:dyDescent="0.25">
      <c r="F33" s="47"/>
      <c r="G33" s="10"/>
      <c r="L33" s="46"/>
      <c r="M33" s="46"/>
      <c r="N33" s="47"/>
      <c r="O33" s="47"/>
      <c r="T33" s="47"/>
      <c r="U33" s="47"/>
    </row>
    <row r="34" spans="1:23" ht="78.75" x14ac:dyDescent="0.25">
      <c r="A34" s="7">
        <v>12</v>
      </c>
      <c r="B34" s="8" t="s">
        <v>218</v>
      </c>
      <c r="C34" s="8" t="s">
        <v>219</v>
      </c>
      <c r="D34" s="9">
        <v>20</v>
      </c>
      <c r="E34" s="1" t="s">
        <v>47</v>
      </c>
      <c r="F34" s="47"/>
      <c r="G34" s="10">
        <f>ROUND(D34*F34, 0)</f>
        <v>0</v>
      </c>
      <c r="L34" s="46"/>
      <c r="M34" s="46"/>
      <c r="N34" s="47"/>
      <c r="O34" s="47"/>
      <c r="T34" s="47"/>
      <c r="U34" s="47"/>
      <c r="V34" s="104"/>
      <c r="W34" s="104"/>
    </row>
    <row r="35" spans="1:23" ht="27.75" x14ac:dyDescent="0.25">
      <c r="C35" s="8" t="s">
        <v>220</v>
      </c>
      <c r="F35" s="47"/>
      <c r="G35" s="10"/>
      <c r="L35" s="46"/>
      <c r="M35" s="46"/>
      <c r="N35" s="47"/>
      <c r="O35" s="47"/>
      <c r="T35" s="47"/>
      <c r="U35" s="47"/>
      <c r="V35" s="104"/>
    </row>
    <row r="36" spans="1:23" x14ac:dyDescent="0.25">
      <c r="C36" s="8" t="s">
        <v>221</v>
      </c>
      <c r="F36" s="47"/>
      <c r="G36" s="10"/>
      <c r="L36" s="46"/>
      <c r="M36" s="46"/>
      <c r="N36" s="47"/>
      <c r="O36" s="47"/>
      <c r="T36" s="47"/>
      <c r="U36" s="47"/>
      <c r="V36" s="104"/>
    </row>
    <row r="37" spans="1:23" x14ac:dyDescent="0.25">
      <c r="F37" s="47"/>
      <c r="G37" s="10"/>
      <c r="L37" s="46"/>
      <c r="M37" s="46"/>
      <c r="N37" s="47"/>
      <c r="O37" s="47"/>
      <c r="T37" s="47"/>
      <c r="U37" s="47"/>
    </row>
    <row r="38" spans="1:23" ht="76.5" x14ac:dyDescent="0.25">
      <c r="A38" s="7">
        <v>13</v>
      </c>
      <c r="B38" s="8" t="s">
        <v>222</v>
      </c>
      <c r="C38" s="8" t="s">
        <v>223</v>
      </c>
      <c r="D38" s="9">
        <v>1</v>
      </c>
      <c r="E38" s="1" t="s">
        <v>6</v>
      </c>
      <c r="F38" s="47"/>
      <c r="G38" s="10">
        <f>ROUND(D38*F38, 0)</f>
        <v>0</v>
      </c>
      <c r="L38" s="46"/>
      <c r="M38" s="46"/>
      <c r="N38" s="47"/>
      <c r="O38" s="47"/>
      <c r="T38" s="47"/>
      <c r="U38" s="47"/>
      <c r="V38" s="104"/>
      <c r="W38" s="104"/>
    </row>
    <row r="39" spans="1:23" x14ac:dyDescent="0.25">
      <c r="C39" s="8" t="s">
        <v>224</v>
      </c>
      <c r="F39" s="47"/>
      <c r="G39" s="10"/>
      <c r="L39" s="46"/>
      <c r="M39" s="46"/>
      <c r="N39" s="47"/>
      <c r="O39" s="47"/>
      <c r="T39" s="47"/>
      <c r="U39" s="47"/>
      <c r="V39" s="104"/>
    </row>
    <row r="40" spans="1:23" x14ac:dyDescent="0.25">
      <c r="F40" s="47"/>
      <c r="G40" s="10"/>
      <c r="L40" s="46"/>
      <c r="M40" s="46"/>
      <c r="N40" s="47"/>
      <c r="O40" s="47"/>
      <c r="T40" s="47"/>
      <c r="U40" s="47"/>
    </row>
    <row r="41" spans="1:23" ht="76.5" x14ac:dyDescent="0.25">
      <c r="A41" s="7">
        <v>14</v>
      </c>
      <c r="B41" s="8" t="s">
        <v>225</v>
      </c>
      <c r="C41" s="8" t="s">
        <v>226</v>
      </c>
      <c r="D41" s="9">
        <v>1</v>
      </c>
      <c r="E41" s="1" t="s">
        <v>6</v>
      </c>
      <c r="F41" s="47"/>
      <c r="G41" s="10">
        <f>ROUND(D41*F41, 0)</f>
        <v>0</v>
      </c>
      <c r="L41" s="46"/>
      <c r="M41" s="46"/>
      <c r="N41" s="47"/>
      <c r="O41" s="47"/>
      <c r="T41" s="47"/>
      <c r="U41" s="47"/>
      <c r="V41" s="104"/>
      <c r="W41" s="104"/>
    </row>
    <row r="42" spans="1:23" x14ac:dyDescent="0.25">
      <c r="C42" s="8" t="s">
        <v>227</v>
      </c>
      <c r="F42" s="47"/>
      <c r="G42" s="10"/>
      <c r="L42" s="46"/>
      <c r="M42" s="46"/>
      <c r="N42" s="47"/>
      <c r="O42" s="47"/>
      <c r="T42" s="47"/>
      <c r="U42" s="47"/>
      <c r="V42" s="104"/>
    </row>
    <row r="43" spans="1:23" x14ac:dyDescent="0.25">
      <c r="F43" s="47"/>
      <c r="G43" s="10"/>
      <c r="L43" s="46"/>
      <c r="M43" s="46"/>
      <c r="N43" s="47"/>
      <c r="O43" s="47"/>
      <c r="T43" s="47"/>
      <c r="U43" s="47"/>
    </row>
    <row r="44" spans="1:23" ht="76.5" x14ac:dyDescent="0.25">
      <c r="A44" s="7">
        <v>15</v>
      </c>
      <c r="B44" s="8" t="s">
        <v>228</v>
      </c>
      <c r="C44" s="8" t="s">
        <v>229</v>
      </c>
      <c r="D44" s="9">
        <v>1</v>
      </c>
      <c r="E44" s="1" t="s">
        <v>6</v>
      </c>
      <c r="F44" s="47"/>
      <c r="G44" s="10">
        <f>ROUND(D44*F44, 0)</f>
        <v>0</v>
      </c>
      <c r="L44" s="46"/>
      <c r="M44" s="46"/>
      <c r="N44" s="47"/>
      <c r="O44" s="47"/>
      <c r="T44" s="47"/>
      <c r="U44" s="47"/>
      <c r="V44" s="104"/>
      <c r="W44" s="104"/>
    </row>
    <row r="45" spans="1:23" x14ac:dyDescent="0.25">
      <c r="C45" s="8"/>
      <c r="F45" s="47"/>
      <c r="G45" s="10"/>
      <c r="L45" s="46"/>
      <c r="M45" s="46"/>
      <c r="N45" s="47"/>
      <c r="O45" s="47"/>
      <c r="T45" s="47"/>
      <c r="U45" s="47"/>
      <c r="V45" s="104"/>
    </row>
    <row r="46" spans="1:23" ht="153" x14ac:dyDescent="0.25">
      <c r="A46" s="7">
        <v>16</v>
      </c>
      <c r="B46" s="1" t="s">
        <v>230</v>
      </c>
      <c r="C46" s="8" t="s">
        <v>231</v>
      </c>
      <c r="D46" s="9">
        <v>15</v>
      </c>
      <c r="E46" s="1" t="s">
        <v>6</v>
      </c>
      <c r="F46" s="47"/>
      <c r="G46" s="10">
        <f>ROUND(D46*F46, 0)</f>
        <v>0</v>
      </c>
      <c r="L46" s="46"/>
      <c r="M46" s="46"/>
      <c r="N46" s="47"/>
      <c r="O46" s="47"/>
      <c r="T46" s="47"/>
      <c r="U46" s="47"/>
      <c r="V46" s="104"/>
    </row>
    <row r="47" spans="1:23" x14ac:dyDescent="0.25">
      <c r="C47" s="8"/>
      <c r="F47" s="47"/>
      <c r="G47" s="10"/>
      <c r="L47" s="46"/>
      <c r="M47" s="46"/>
      <c r="N47" s="47"/>
      <c r="O47" s="47"/>
      <c r="T47" s="47"/>
      <c r="U47" s="47"/>
      <c r="V47" s="104"/>
    </row>
    <row r="48" spans="1:23" ht="127.5" x14ac:dyDescent="0.25">
      <c r="A48" s="7">
        <v>17</v>
      </c>
      <c r="B48" s="1" t="s">
        <v>232</v>
      </c>
      <c r="C48" s="8" t="s">
        <v>233</v>
      </c>
      <c r="D48" s="9">
        <v>10</v>
      </c>
      <c r="E48" s="1" t="s">
        <v>6</v>
      </c>
      <c r="F48" s="47"/>
      <c r="G48" s="10">
        <f>ROUND(D48*F48, 0)</f>
        <v>0</v>
      </c>
      <c r="L48" s="46"/>
      <c r="M48" s="46"/>
      <c r="N48" s="47"/>
      <c r="O48" s="47"/>
      <c r="T48" s="47"/>
      <c r="U48" s="47"/>
      <c r="V48" s="104"/>
    </row>
    <row r="49" spans="1:22" x14ac:dyDescent="0.25">
      <c r="C49" s="8"/>
      <c r="F49" s="47"/>
      <c r="G49" s="10"/>
      <c r="L49" s="46"/>
      <c r="M49" s="46"/>
      <c r="N49" s="47"/>
      <c r="O49" s="47"/>
      <c r="T49" s="47"/>
      <c r="U49" s="47"/>
      <c r="V49" s="104"/>
    </row>
    <row r="50" spans="1:22" ht="140.25" x14ac:dyDescent="0.25">
      <c r="A50" s="7">
        <v>18</v>
      </c>
      <c r="B50" s="1" t="s">
        <v>234</v>
      </c>
      <c r="C50" s="8" t="s">
        <v>235</v>
      </c>
      <c r="D50" s="9">
        <v>6</v>
      </c>
      <c r="E50" s="1" t="s">
        <v>6</v>
      </c>
      <c r="F50" s="47"/>
      <c r="G50" s="10">
        <f>ROUND(D50*F50, 0)</f>
        <v>0</v>
      </c>
      <c r="L50" s="46"/>
      <c r="M50" s="46"/>
      <c r="N50" s="47"/>
      <c r="O50" s="47"/>
      <c r="T50" s="47"/>
      <c r="U50" s="47"/>
      <c r="V50" s="104"/>
    </row>
    <row r="51" spans="1:22" x14ac:dyDescent="0.25">
      <c r="C51" s="8"/>
      <c r="F51" s="47"/>
      <c r="G51" s="10"/>
      <c r="L51" s="46"/>
      <c r="M51" s="46"/>
      <c r="N51" s="47"/>
      <c r="O51" s="47"/>
      <c r="T51" s="47"/>
      <c r="U51" s="47"/>
      <c r="V51" s="104"/>
    </row>
    <row r="52" spans="1:22" ht="63.75" x14ac:dyDescent="0.25">
      <c r="A52" s="7">
        <v>19</v>
      </c>
      <c r="B52" s="1" t="s">
        <v>236</v>
      </c>
      <c r="C52" s="8" t="s">
        <v>237</v>
      </c>
      <c r="D52" s="9">
        <v>4</v>
      </c>
      <c r="E52" s="1" t="s">
        <v>6</v>
      </c>
      <c r="F52" s="47"/>
      <c r="G52" s="10">
        <f>ROUND(D52*F52, 0)</f>
        <v>0</v>
      </c>
      <c r="L52" s="46"/>
      <c r="M52" s="46"/>
      <c r="N52" s="47"/>
      <c r="O52" s="47"/>
      <c r="T52" s="47"/>
      <c r="U52" s="47"/>
      <c r="V52" s="104"/>
    </row>
    <row r="53" spans="1:22" x14ac:dyDescent="0.25">
      <c r="C53" s="8"/>
      <c r="F53" s="47"/>
      <c r="G53" s="10"/>
      <c r="L53" s="46"/>
      <c r="M53" s="46"/>
      <c r="N53" s="47"/>
      <c r="O53" s="47"/>
      <c r="T53" s="47"/>
      <c r="U53" s="47"/>
      <c r="V53" s="104"/>
    </row>
    <row r="54" spans="1:22" ht="63.75" x14ac:dyDescent="0.25">
      <c r="A54" s="7">
        <v>20</v>
      </c>
      <c r="B54" s="1" t="s">
        <v>238</v>
      </c>
      <c r="C54" s="8" t="s">
        <v>239</v>
      </c>
      <c r="D54" s="9">
        <v>60</v>
      </c>
      <c r="E54" s="1" t="s">
        <v>47</v>
      </c>
      <c r="F54" s="47"/>
      <c r="G54" s="10">
        <f>ROUND(D54*F54, 0)</f>
        <v>0</v>
      </c>
      <c r="L54" s="46"/>
      <c r="M54" s="46"/>
      <c r="N54" s="47"/>
      <c r="O54" s="47"/>
      <c r="T54" s="47"/>
      <c r="U54" s="47"/>
      <c r="V54" s="104"/>
    </row>
    <row r="55" spans="1:22" x14ac:dyDescent="0.25">
      <c r="C55" s="8"/>
      <c r="F55" s="47"/>
      <c r="G55" s="10"/>
      <c r="L55" s="46"/>
      <c r="M55" s="46"/>
      <c r="N55" s="47"/>
      <c r="O55" s="47"/>
      <c r="T55" s="47"/>
      <c r="U55" s="47"/>
      <c r="V55" s="104"/>
    </row>
    <row r="56" spans="1:22" ht="114.75" x14ac:dyDescent="0.25">
      <c r="A56" s="7">
        <v>21</v>
      </c>
      <c r="B56" s="1" t="s">
        <v>240</v>
      </c>
      <c r="C56" s="8" t="s">
        <v>241</v>
      </c>
      <c r="D56" s="9">
        <v>30</v>
      </c>
      <c r="E56" s="1" t="s">
        <v>47</v>
      </c>
      <c r="F56" s="47"/>
      <c r="G56" s="10">
        <f>ROUND(D56*F56, 0)</f>
        <v>0</v>
      </c>
      <c r="L56" s="46"/>
      <c r="M56" s="46"/>
      <c r="N56" s="47"/>
      <c r="O56" s="47"/>
      <c r="T56" s="47"/>
      <c r="U56" s="47"/>
      <c r="V56" s="104"/>
    </row>
    <row r="57" spans="1:22" x14ac:dyDescent="0.25">
      <c r="C57" s="8"/>
      <c r="F57" s="47"/>
      <c r="G57" s="10"/>
      <c r="L57" s="46"/>
      <c r="M57" s="46"/>
      <c r="N57" s="47"/>
      <c r="O57" s="47"/>
      <c r="T57" s="47"/>
      <c r="U57" s="47"/>
      <c r="V57" s="104"/>
    </row>
    <row r="58" spans="1:22" ht="114.75" x14ac:dyDescent="0.25">
      <c r="A58" s="7">
        <v>22</v>
      </c>
      <c r="B58" s="1" t="s">
        <v>242</v>
      </c>
      <c r="C58" s="8" t="s">
        <v>243</v>
      </c>
      <c r="D58" s="9">
        <v>4</v>
      </c>
      <c r="E58" s="1" t="s">
        <v>6</v>
      </c>
      <c r="F58" s="47"/>
      <c r="G58" s="10">
        <f>ROUND(D58*F58, 0)</f>
        <v>0</v>
      </c>
      <c r="L58" s="46"/>
      <c r="M58" s="46"/>
      <c r="N58" s="47"/>
      <c r="O58" s="47"/>
      <c r="T58" s="47"/>
      <c r="U58" s="47"/>
      <c r="V58" s="104"/>
    </row>
    <row r="59" spans="1:22" x14ac:dyDescent="0.25">
      <c r="C59" s="8"/>
      <c r="F59" s="47"/>
      <c r="G59" s="10"/>
      <c r="L59" s="46"/>
      <c r="M59" s="46"/>
      <c r="N59" s="47"/>
      <c r="O59" s="47"/>
      <c r="T59" s="47"/>
      <c r="U59" s="47"/>
      <c r="V59" s="104"/>
    </row>
    <row r="60" spans="1:22" ht="102" x14ac:dyDescent="0.25">
      <c r="A60" s="7">
        <v>23</v>
      </c>
      <c r="B60" s="1" t="s">
        <v>244</v>
      </c>
      <c r="C60" s="8" t="s">
        <v>245</v>
      </c>
      <c r="D60" s="9">
        <v>4</v>
      </c>
      <c r="E60" s="1" t="s">
        <v>6</v>
      </c>
      <c r="F60" s="47"/>
      <c r="G60" s="10">
        <f>ROUND(D60*F60, 0)</f>
        <v>0</v>
      </c>
      <c r="L60" s="46"/>
      <c r="M60" s="46"/>
      <c r="N60" s="47"/>
      <c r="O60" s="47"/>
      <c r="T60" s="47"/>
      <c r="U60" s="47"/>
      <c r="V60" s="104"/>
    </row>
    <row r="61" spans="1:22" x14ac:dyDescent="0.25">
      <c r="C61" s="8"/>
      <c r="F61" s="47"/>
      <c r="G61" s="10"/>
      <c r="L61" s="46"/>
      <c r="M61" s="46"/>
      <c r="N61" s="47"/>
      <c r="O61" s="47"/>
      <c r="T61" s="47"/>
      <c r="U61" s="47"/>
      <c r="V61" s="104"/>
    </row>
    <row r="62" spans="1:22" ht="63.75" x14ac:dyDescent="0.25">
      <c r="A62" s="7">
        <v>24</v>
      </c>
      <c r="B62" s="1" t="s">
        <v>246</v>
      </c>
      <c r="C62" s="8" t="s">
        <v>247</v>
      </c>
      <c r="D62" s="9">
        <v>2</v>
      </c>
      <c r="E62" s="1" t="s">
        <v>6</v>
      </c>
      <c r="F62" s="47"/>
      <c r="G62" s="10">
        <f>ROUND(D62*F62, 0)</f>
        <v>0</v>
      </c>
      <c r="L62" s="46"/>
      <c r="M62" s="46"/>
      <c r="N62" s="47"/>
      <c r="O62" s="47"/>
      <c r="T62" s="47"/>
      <c r="U62" s="47"/>
      <c r="V62" s="104"/>
    </row>
    <row r="63" spans="1:22" x14ac:dyDescent="0.25">
      <c r="C63" s="8"/>
      <c r="F63" s="47"/>
      <c r="G63" s="10"/>
      <c r="L63" s="46"/>
      <c r="M63" s="46"/>
      <c r="N63" s="47"/>
      <c r="O63" s="47"/>
      <c r="T63" s="47"/>
      <c r="U63" s="47"/>
      <c r="V63" s="104"/>
    </row>
    <row r="64" spans="1:22" ht="102" x14ac:dyDescent="0.25">
      <c r="A64" s="7">
        <v>25</v>
      </c>
      <c r="B64" s="1" t="s">
        <v>248</v>
      </c>
      <c r="C64" s="8" t="s">
        <v>249</v>
      </c>
      <c r="D64" s="9">
        <v>4</v>
      </c>
      <c r="E64" s="1" t="s">
        <v>6</v>
      </c>
      <c r="F64" s="47"/>
      <c r="G64" s="10">
        <f>ROUND(D64*F64, 0)</f>
        <v>0</v>
      </c>
      <c r="L64" s="46"/>
      <c r="M64" s="46"/>
      <c r="N64" s="47"/>
      <c r="O64" s="47"/>
      <c r="T64" s="47"/>
      <c r="U64" s="47"/>
      <c r="V64" s="104"/>
    </row>
    <row r="65" spans="1:23" x14ac:dyDescent="0.25">
      <c r="C65" s="8"/>
      <c r="F65" s="47"/>
      <c r="G65" s="10"/>
      <c r="L65" s="46"/>
      <c r="M65" s="46"/>
      <c r="N65" s="47"/>
      <c r="O65" s="47"/>
      <c r="T65" s="47"/>
      <c r="U65" s="47"/>
      <c r="V65" s="104"/>
    </row>
    <row r="66" spans="1:23" ht="89.25" x14ac:dyDescent="0.25">
      <c r="A66" s="7">
        <v>26</v>
      </c>
      <c r="B66" s="1" t="s">
        <v>250</v>
      </c>
      <c r="C66" s="8" t="s">
        <v>251</v>
      </c>
      <c r="D66" s="9">
        <v>6</v>
      </c>
      <c r="E66" s="1" t="s">
        <v>47</v>
      </c>
      <c r="F66" s="47"/>
      <c r="G66" s="10">
        <f>ROUND(D66*F66, 0)</f>
        <v>0</v>
      </c>
      <c r="L66" s="46"/>
      <c r="M66" s="46"/>
      <c r="N66" s="47"/>
      <c r="O66" s="47"/>
      <c r="T66" s="47"/>
      <c r="U66" s="47"/>
      <c r="V66" s="104"/>
    </row>
    <row r="67" spans="1:23" x14ac:dyDescent="0.25">
      <c r="C67" s="8"/>
      <c r="F67" s="47"/>
      <c r="G67" s="10"/>
      <c r="L67" s="46"/>
      <c r="M67" s="46"/>
      <c r="N67" s="47"/>
      <c r="O67" s="47"/>
      <c r="T67" s="47"/>
      <c r="U67" s="47"/>
      <c r="V67" s="104"/>
    </row>
    <row r="68" spans="1:23" ht="63.75" x14ac:dyDescent="0.25">
      <c r="A68" s="7">
        <v>27</v>
      </c>
      <c r="B68" s="1" t="s">
        <v>252</v>
      </c>
      <c r="C68" s="8" t="s">
        <v>253</v>
      </c>
      <c r="D68" s="9">
        <v>4</v>
      </c>
      <c r="E68" s="1" t="s">
        <v>254</v>
      </c>
      <c r="F68" s="47"/>
      <c r="G68" s="10">
        <f>ROUND(D68*F68, 0)</f>
        <v>0</v>
      </c>
      <c r="L68" s="46"/>
      <c r="M68" s="46"/>
      <c r="N68" s="47"/>
      <c r="O68" s="47"/>
      <c r="T68" s="47"/>
      <c r="U68" s="47"/>
      <c r="V68" s="104"/>
    </row>
    <row r="69" spans="1:23" x14ac:dyDescent="0.25">
      <c r="C69" s="8"/>
      <c r="F69" s="47"/>
      <c r="G69" s="10"/>
      <c r="L69" s="46"/>
      <c r="M69" s="46"/>
      <c r="N69" s="47"/>
      <c r="O69" s="47"/>
      <c r="T69" s="47"/>
      <c r="U69" s="47"/>
      <c r="V69" s="104"/>
    </row>
    <row r="70" spans="1:23" x14ac:dyDescent="0.25">
      <c r="A70" s="7">
        <v>28</v>
      </c>
      <c r="B70" s="127" t="s">
        <v>184</v>
      </c>
      <c r="C70" s="8" t="s">
        <v>262</v>
      </c>
      <c r="D70" s="9">
        <v>1</v>
      </c>
      <c r="E70" s="1" t="s">
        <v>187</v>
      </c>
      <c r="F70" s="47"/>
      <c r="G70" s="10">
        <f>ROUND(D70*F70, 0)</f>
        <v>0</v>
      </c>
      <c r="L70" s="46"/>
      <c r="M70" s="46"/>
      <c r="N70" s="47"/>
      <c r="O70" s="47"/>
      <c r="T70" s="47"/>
      <c r="U70" s="47"/>
      <c r="V70" s="104"/>
      <c r="W70" s="62"/>
    </row>
    <row r="71" spans="1:23" x14ac:dyDescent="0.25">
      <c r="F71" s="10"/>
      <c r="G71" s="10"/>
      <c r="L71" s="46"/>
      <c r="M71" s="46"/>
      <c r="N71" s="47"/>
      <c r="O71" s="47"/>
      <c r="T71" s="47"/>
      <c r="U71" s="47"/>
    </row>
    <row r="72" spans="1:23" s="11" customFormat="1" x14ac:dyDescent="0.25">
      <c r="A72" s="2"/>
      <c r="B72" s="3"/>
      <c r="C72" s="3" t="s">
        <v>7</v>
      </c>
      <c r="D72" s="4"/>
      <c r="E72" s="3"/>
      <c r="F72" s="5"/>
      <c r="G72" s="5">
        <f>SUM(G2:G71)</f>
        <v>0</v>
      </c>
      <c r="J72" s="101"/>
      <c r="L72" s="102"/>
      <c r="M72" s="102"/>
      <c r="N72" s="103"/>
      <c r="O72" s="103"/>
      <c r="R72" s="101"/>
      <c r="T72" s="103"/>
      <c r="U72" s="103"/>
    </row>
  </sheetData>
  <pageMargins left="0.23622047244094491" right="0.23622047244094491" top="0.74803149606299213" bottom="0.74803149606299213" header="0.31496062992125984" footer="0.31496062992125984"/>
  <pageSetup paperSize="8" scale="88" orientation="landscape" useFirstPageNumber="1" r:id="rId1"/>
  <headerFooter>
    <oddHeader>&amp;C&amp;"Times New Roman,bold"&amp;12Munkanem összesítő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G24"/>
  <sheetViews>
    <sheetView view="pageBreakPreview" zoomScale="115" zoomScaleNormal="100" zoomScaleSheetLayoutView="115" workbookViewId="0">
      <selection activeCell="C31" sqref="C31"/>
    </sheetView>
  </sheetViews>
  <sheetFormatPr defaultColWidth="59.140625" defaultRowHeight="12.75" x14ac:dyDescent="0.25"/>
  <cols>
    <col min="1" max="1" width="38.5703125" style="21" bestFit="1" customWidth="1"/>
    <col min="2" max="2" width="14.28515625" style="21" customWidth="1"/>
    <col min="3" max="3" width="13.7109375" style="21" bestFit="1" customWidth="1"/>
    <col min="4" max="9" width="59.140625" style="21" customWidth="1"/>
    <col min="10" max="10" width="1.28515625" style="21" customWidth="1"/>
    <col min="11" max="11" width="8.42578125" style="21" bestFit="1" customWidth="1"/>
    <col min="12" max="12" width="15.140625" style="21" bestFit="1" customWidth="1"/>
    <col min="13" max="13" width="8.42578125" style="21" bestFit="1" customWidth="1"/>
    <col min="14" max="14" width="19.42578125" style="21" customWidth="1"/>
    <col min="15" max="15" width="8.42578125" style="21" bestFit="1" customWidth="1"/>
    <col min="16" max="16" width="15.42578125" style="21" bestFit="1" customWidth="1"/>
    <col min="17" max="17" width="11.5703125" style="21" customWidth="1"/>
    <col min="18" max="18" width="8.7109375" style="21" bestFit="1" customWidth="1"/>
    <col min="19" max="19" width="7.85546875" style="21" bestFit="1" customWidth="1"/>
    <col min="20" max="20" width="8.28515625" style="21" bestFit="1" customWidth="1"/>
    <col min="21" max="21" width="8.85546875" style="21" bestFit="1" customWidth="1"/>
    <col min="22" max="22" width="2.7109375" style="21" customWidth="1"/>
    <col min="23" max="23" width="11.42578125" style="21" customWidth="1"/>
    <col min="24" max="24" width="8.7109375" style="21" bestFit="1" customWidth="1"/>
    <col min="25" max="26" width="7.85546875" style="21" bestFit="1" customWidth="1"/>
    <col min="27" max="27" width="8.85546875" style="21" bestFit="1" customWidth="1"/>
    <col min="28" max="28" width="2.7109375" style="21" customWidth="1"/>
    <col min="29" max="29" width="11.42578125" style="21" customWidth="1"/>
    <col min="30" max="30" width="8.7109375" style="21" bestFit="1" customWidth="1"/>
    <col min="31" max="32" width="7.85546875" style="21" bestFit="1" customWidth="1"/>
    <col min="33" max="33" width="8.85546875" style="21" bestFit="1" customWidth="1"/>
    <col min="34" max="16384" width="59.140625" style="21"/>
  </cols>
  <sheetData>
    <row r="1" spans="1:33" x14ac:dyDescent="0.25">
      <c r="B1" s="93"/>
      <c r="C1" s="93" t="s">
        <v>269</v>
      </c>
      <c r="D1" s="69"/>
      <c r="E1" s="69"/>
      <c r="F1" s="69"/>
      <c r="G1" s="69"/>
      <c r="H1" s="69"/>
      <c r="I1" s="69"/>
      <c r="J1" s="69"/>
      <c r="K1" s="69"/>
      <c r="L1" s="93"/>
      <c r="N1" s="93"/>
      <c r="Q1" s="94"/>
      <c r="W1" s="94"/>
      <c r="AC1" s="95"/>
      <c r="AD1" s="95"/>
      <c r="AE1" s="95"/>
      <c r="AF1" s="95"/>
      <c r="AG1" s="95"/>
    </row>
    <row r="2" spans="1:33" s="65" customFormat="1" x14ac:dyDescent="0.2">
      <c r="A2" s="65" t="s">
        <v>0</v>
      </c>
      <c r="B2" s="96" t="s">
        <v>292</v>
      </c>
      <c r="L2" s="96"/>
      <c r="N2" s="96"/>
      <c r="R2" s="66"/>
      <c r="S2" s="66"/>
      <c r="T2" s="66"/>
      <c r="U2" s="66"/>
      <c r="X2" s="66"/>
      <c r="Y2" s="66"/>
      <c r="Z2" s="66"/>
      <c r="AA2" s="66"/>
      <c r="AD2" s="66"/>
      <c r="AE2" s="66"/>
      <c r="AF2" s="66"/>
      <c r="AG2" s="66"/>
    </row>
    <row r="3" spans="1:33" x14ac:dyDescent="0.2">
      <c r="A3" s="21" t="s">
        <v>17</v>
      </c>
      <c r="B3" s="19">
        <f>'Zsaluzás és állványozás'!G12</f>
        <v>0</v>
      </c>
      <c r="L3" s="19"/>
      <c r="N3" s="19"/>
      <c r="O3" s="67"/>
      <c r="Q3" s="67"/>
      <c r="R3" s="19"/>
      <c r="W3" s="67"/>
      <c r="X3" s="19"/>
      <c r="AC3" s="67"/>
      <c r="AD3" s="19"/>
    </row>
    <row r="4" spans="1:33" x14ac:dyDescent="0.2">
      <c r="A4" s="21" t="s">
        <v>34</v>
      </c>
      <c r="B4" s="19">
        <f>'Irtás, föld- és sziklamunka'!G22</f>
        <v>0</v>
      </c>
      <c r="L4" s="19"/>
      <c r="N4" s="19"/>
      <c r="O4" s="67"/>
      <c r="Q4" s="67"/>
      <c r="R4" s="19"/>
      <c r="W4" s="67"/>
      <c r="X4" s="19"/>
      <c r="AC4" s="67"/>
      <c r="AD4" s="19"/>
    </row>
    <row r="5" spans="1:33" x14ac:dyDescent="0.2">
      <c r="A5" s="21" t="s">
        <v>36</v>
      </c>
      <c r="B5" s="19">
        <f>Síkalapozás!G4</f>
        <v>0</v>
      </c>
      <c r="L5" s="19"/>
      <c r="N5" s="19"/>
      <c r="O5" s="67"/>
      <c r="Q5" s="67"/>
      <c r="R5" s="19"/>
      <c r="W5" s="67"/>
      <c r="X5" s="19"/>
      <c r="AC5" s="67"/>
      <c r="AD5" s="19"/>
    </row>
    <row r="6" spans="1:33" x14ac:dyDescent="0.2">
      <c r="A6" s="21" t="s">
        <v>46</v>
      </c>
      <c r="B6" s="19">
        <f>'Helyszíni beton és vasbeton mun'!G18</f>
        <v>0</v>
      </c>
      <c r="L6" s="19"/>
      <c r="N6" s="19"/>
      <c r="O6" s="67"/>
      <c r="Q6" s="67"/>
      <c r="R6" s="19"/>
      <c r="W6" s="67"/>
      <c r="X6" s="19"/>
      <c r="AC6" s="67"/>
      <c r="AD6" s="19"/>
    </row>
    <row r="7" spans="1:33" x14ac:dyDescent="0.2">
      <c r="A7" s="21" t="s">
        <v>67</v>
      </c>
      <c r="B7" s="19">
        <f>Ácsmunka!G24</f>
        <v>0</v>
      </c>
      <c r="L7" s="19"/>
      <c r="N7" s="19"/>
      <c r="O7" s="67"/>
      <c r="Q7" s="67"/>
      <c r="R7" s="19"/>
      <c r="W7" s="67"/>
      <c r="X7" s="19"/>
      <c r="AC7" s="67"/>
      <c r="AD7" s="19"/>
    </row>
    <row r="8" spans="1:33" x14ac:dyDescent="0.2">
      <c r="A8" s="21" t="s">
        <v>68</v>
      </c>
      <c r="B8" s="19">
        <f>'Vakolás és rabicolás'!G13</f>
        <v>0</v>
      </c>
      <c r="L8" s="19"/>
      <c r="N8" s="19"/>
      <c r="O8" s="67"/>
      <c r="Q8" s="67"/>
      <c r="R8" s="19"/>
      <c r="W8" s="67"/>
      <c r="X8" s="19"/>
      <c r="AC8" s="67"/>
      <c r="AD8" s="19"/>
    </row>
    <row r="9" spans="1:33" x14ac:dyDescent="0.2">
      <c r="A9" s="21" t="s">
        <v>71</v>
      </c>
      <c r="B9" s="19">
        <f>Szárazépítés!G6</f>
        <v>0</v>
      </c>
      <c r="L9" s="19"/>
      <c r="N9" s="19"/>
      <c r="O9" s="67"/>
      <c r="Q9" s="67"/>
      <c r="R9" s="19"/>
      <c r="W9" s="67"/>
      <c r="X9" s="19"/>
      <c r="AC9" s="67"/>
      <c r="AD9" s="19"/>
    </row>
    <row r="10" spans="1:33" x14ac:dyDescent="0.2">
      <c r="A10" s="21" t="s">
        <v>96</v>
      </c>
      <c r="B10" s="19">
        <f>Tetőfedés!G26</f>
        <v>0</v>
      </c>
      <c r="L10" s="19"/>
      <c r="N10" s="19"/>
      <c r="O10" s="67"/>
      <c r="Q10" s="67"/>
      <c r="R10" s="19"/>
      <c r="W10" s="67"/>
      <c r="X10" s="19"/>
      <c r="AC10" s="67"/>
      <c r="AD10" s="19"/>
    </row>
    <row r="11" spans="1:33" x14ac:dyDescent="0.2">
      <c r="A11" s="21" t="s">
        <v>105</v>
      </c>
      <c r="B11" s="19">
        <f>'Aljzatkészítés, hideg- és meleg'!G11</f>
        <v>0</v>
      </c>
      <c r="L11" s="19"/>
      <c r="N11" s="19"/>
      <c r="O11" s="67"/>
      <c r="Q11" s="67"/>
      <c r="R11" s="19"/>
      <c r="W11" s="67"/>
      <c r="X11" s="19"/>
      <c r="AC11" s="67"/>
      <c r="AD11" s="19"/>
    </row>
    <row r="12" spans="1:33" x14ac:dyDescent="0.2">
      <c r="A12" s="21" t="s">
        <v>116</v>
      </c>
      <c r="B12" s="19">
        <f>Bádogozás!G16</f>
        <v>0</v>
      </c>
      <c r="L12" s="19"/>
      <c r="N12" s="19"/>
      <c r="O12" s="67"/>
      <c r="Q12" s="67"/>
      <c r="R12" s="19"/>
      <c r="W12" s="67"/>
      <c r="X12" s="19"/>
      <c r="AC12" s="67"/>
      <c r="AD12" s="19"/>
    </row>
    <row r="13" spans="1:33" x14ac:dyDescent="0.2">
      <c r="A13" s="21" t="s">
        <v>122</v>
      </c>
      <c r="B13" s="19">
        <f>'Fa- és műanyag szerkezet elhely'!G24</f>
        <v>0</v>
      </c>
      <c r="L13" s="19"/>
      <c r="N13" s="19"/>
      <c r="O13" s="67"/>
      <c r="Q13" s="67"/>
      <c r="R13" s="19"/>
      <c r="W13" s="67"/>
      <c r="X13" s="19"/>
      <c r="AC13" s="67"/>
      <c r="AD13" s="19"/>
    </row>
    <row r="14" spans="1:33" x14ac:dyDescent="0.2">
      <c r="A14" s="21" t="s">
        <v>125</v>
      </c>
      <c r="B14" s="19">
        <f>'Fém nyílászáró és épületlakatos'!G7</f>
        <v>0</v>
      </c>
      <c r="L14" s="19"/>
      <c r="N14" s="19"/>
      <c r="O14" s="67"/>
      <c r="Q14" s="67"/>
      <c r="R14" s="19"/>
      <c r="W14" s="67"/>
      <c r="X14" s="19"/>
      <c r="AC14" s="67"/>
      <c r="AD14" s="19"/>
    </row>
    <row r="15" spans="1:33" x14ac:dyDescent="0.2">
      <c r="A15" s="21" t="s">
        <v>136</v>
      </c>
      <c r="B15" s="19">
        <f>Felületképzés!G17</f>
        <v>0</v>
      </c>
      <c r="L15" s="19"/>
      <c r="N15" s="19"/>
      <c r="O15" s="67"/>
      <c r="Q15" s="67"/>
      <c r="R15" s="19"/>
      <c r="W15" s="67"/>
      <c r="X15" s="19"/>
      <c r="AC15" s="67"/>
      <c r="AD15" s="19"/>
    </row>
    <row r="16" spans="1:33" x14ac:dyDescent="0.2">
      <c r="A16" s="21" t="s">
        <v>140</v>
      </c>
      <c r="B16" s="19">
        <f>Szigetelés!G12</f>
        <v>0</v>
      </c>
      <c r="L16" s="19"/>
      <c r="N16" s="19"/>
      <c r="O16" s="67"/>
      <c r="Q16" s="67"/>
      <c r="R16" s="19"/>
      <c r="W16" s="67"/>
      <c r="X16" s="19"/>
      <c r="AC16" s="67"/>
      <c r="AD16" s="19"/>
    </row>
    <row r="17" spans="1:33" x14ac:dyDescent="0.2">
      <c r="A17" s="21" t="s">
        <v>186</v>
      </c>
      <c r="B17" s="19">
        <f>'Kőburkolat készítése'!G4</f>
        <v>0</v>
      </c>
      <c r="L17" s="19"/>
      <c r="N17" s="19"/>
      <c r="O17" s="67"/>
      <c r="Q17" s="67"/>
      <c r="R17" s="19"/>
      <c r="U17" s="19"/>
      <c r="W17" s="67"/>
      <c r="X17" s="19"/>
      <c r="AA17" s="19"/>
      <c r="AC17" s="67"/>
      <c r="AD17" s="19"/>
      <c r="AG17" s="19"/>
    </row>
    <row r="18" spans="1:33" x14ac:dyDescent="0.2">
      <c r="A18" s="21" t="s">
        <v>188</v>
      </c>
      <c r="B18" s="19">
        <f>'Megújuló energiahasznosító bere'!G8</f>
        <v>0</v>
      </c>
      <c r="L18" s="19"/>
      <c r="N18" s="19"/>
      <c r="O18" s="67"/>
      <c r="Q18" s="67"/>
      <c r="R18" s="19"/>
      <c r="S18" s="19"/>
      <c r="T18" s="19"/>
      <c r="W18" s="67"/>
      <c r="X18" s="19"/>
      <c r="Y18" s="19"/>
      <c r="Z18" s="19"/>
      <c r="AC18" s="67"/>
      <c r="AD18" s="19"/>
      <c r="AE18" s="19"/>
      <c r="AF18" s="19"/>
    </row>
    <row r="19" spans="1:33" x14ac:dyDescent="0.2">
      <c r="A19" s="21" t="s">
        <v>165</v>
      </c>
      <c r="B19" s="19">
        <f>'Elektromos '!G72</f>
        <v>0</v>
      </c>
      <c r="L19" s="19"/>
      <c r="N19" s="19"/>
      <c r="O19" s="67"/>
      <c r="Q19" s="67"/>
      <c r="R19" s="19"/>
      <c r="W19" s="67"/>
      <c r="X19" s="19"/>
      <c r="AC19" s="67"/>
      <c r="AD19" s="19"/>
    </row>
    <row r="20" spans="1:33" s="65" customFormat="1" x14ac:dyDescent="0.25">
      <c r="A20" s="65" t="s">
        <v>141</v>
      </c>
      <c r="B20" s="68">
        <f>SUM(B3:B19)</f>
        <v>0</v>
      </c>
      <c r="L20" s="68"/>
      <c r="N20" s="68"/>
      <c r="R20" s="68"/>
      <c r="S20" s="68"/>
      <c r="T20" s="68"/>
      <c r="U20" s="68"/>
      <c r="X20" s="68"/>
      <c r="Y20" s="68"/>
      <c r="Z20" s="68"/>
      <c r="AA20" s="68"/>
      <c r="AD20" s="68"/>
      <c r="AE20" s="68"/>
      <c r="AF20" s="68"/>
      <c r="AG20" s="68"/>
    </row>
    <row r="21" spans="1:33" x14ac:dyDescent="0.25">
      <c r="R21" s="69"/>
      <c r="S21" s="69"/>
      <c r="T21" s="69"/>
      <c r="U21" s="69"/>
      <c r="X21" s="69"/>
      <c r="Y21" s="69"/>
      <c r="Z21" s="69"/>
      <c r="AA21" s="69"/>
      <c r="AD21" s="69"/>
      <c r="AE21" s="69"/>
      <c r="AF21" s="69"/>
      <c r="AG21" s="69"/>
    </row>
    <row r="22" spans="1:33" x14ac:dyDescent="0.25">
      <c r="A22" s="53"/>
      <c r="B22" s="97"/>
      <c r="C22" s="97"/>
      <c r="D22" s="97"/>
      <c r="E22" s="97"/>
      <c r="F22" s="97"/>
      <c r="G22" s="97"/>
      <c r="H22" s="97"/>
      <c r="I22" s="97"/>
      <c r="J22" s="97"/>
      <c r="K22" s="98"/>
      <c r="L22" s="99"/>
      <c r="M22" s="98"/>
      <c r="N22" s="97"/>
      <c r="P22" s="22"/>
    </row>
    <row r="23" spans="1:33" x14ac:dyDescent="0.25">
      <c r="B23" s="97"/>
      <c r="K23" s="34"/>
      <c r="L23" s="97"/>
      <c r="M23" s="98"/>
      <c r="N23" s="99"/>
      <c r="T23" s="19"/>
    </row>
    <row r="24" spans="1:33" x14ac:dyDescent="0.25">
      <c r="M24" s="34"/>
      <c r="N24" s="97"/>
      <c r="O24" s="100"/>
      <c r="P24" s="99"/>
    </row>
  </sheetData>
  <mergeCells count="1">
    <mergeCell ref="AC1:AG1"/>
  </mergeCells>
  <pageMargins left="0.23622047244094491" right="0.23622047244094491" top="0.74803149606299213" bottom="0.74803149606299213" header="0.31496062992125984" footer="0.31496062992125984"/>
  <pageSetup paperSize="8" scale="76" orientation="landscape" useFirstPageNumber="1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12"/>
  <sheetViews>
    <sheetView view="pageBreakPreview" zoomScaleNormal="100" zoomScaleSheetLayoutView="100" workbookViewId="0">
      <selection activeCell="I1" sqref="I1:I10"/>
    </sheetView>
  </sheetViews>
  <sheetFormatPr defaultColWidth="9.140625" defaultRowHeight="12.75" x14ac:dyDescent="0.25"/>
  <cols>
    <col min="1" max="1" width="4.28515625" style="7" customWidth="1"/>
    <col min="2" max="2" width="9.28515625" style="1" customWidth="1"/>
    <col min="3" max="3" width="36.7109375" style="1" customWidth="1"/>
    <col min="4" max="4" width="6.7109375" style="9" customWidth="1"/>
    <col min="5" max="5" width="6.7109375" style="1" customWidth="1"/>
    <col min="6" max="7" width="8.28515625" style="10" customWidth="1"/>
    <col min="8" max="8" width="4.7109375" style="1" customWidth="1"/>
    <col min="9" max="9" width="21" style="1" bestFit="1" customWidth="1"/>
    <col min="10" max="10" width="6.7109375" style="16" customWidth="1"/>
    <col min="11" max="11" width="6.7109375" style="45" customWidth="1"/>
    <col min="12" max="13" width="8.28515625" style="46" hidden="1" customWidth="1"/>
    <col min="14" max="15" width="8.28515625" style="47" customWidth="1"/>
    <col min="16" max="16" width="2.140625" style="45" customWidth="1"/>
    <col min="17" max="17" width="20.140625" style="45" bestFit="1" customWidth="1"/>
    <col min="18" max="18" width="6.7109375" style="16" customWidth="1"/>
    <col min="19" max="19" width="6.7109375" style="45" customWidth="1"/>
    <col min="20" max="21" width="8.28515625" style="47" customWidth="1"/>
    <col min="22" max="22" width="36.7109375" style="45" customWidth="1"/>
    <col min="23" max="23" width="9.28515625" style="45" customWidth="1"/>
    <col min="24" max="24" width="9.140625" style="45"/>
    <col min="25" max="16384" width="9.140625" style="1"/>
  </cols>
  <sheetData>
    <row r="1" spans="1:24" s="6" customFormat="1" ht="25.5" x14ac:dyDescent="0.25">
      <c r="A1" s="2" t="s">
        <v>1</v>
      </c>
      <c r="B1" s="3" t="s">
        <v>2</v>
      </c>
      <c r="C1" s="3" t="s">
        <v>3</v>
      </c>
      <c r="D1" s="4" t="s">
        <v>4</v>
      </c>
      <c r="E1" s="3" t="s">
        <v>5</v>
      </c>
      <c r="F1" s="5" t="s">
        <v>265</v>
      </c>
      <c r="G1" s="5" t="s">
        <v>266</v>
      </c>
      <c r="I1" s="44"/>
      <c r="J1" s="101"/>
      <c r="K1" s="11"/>
      <c r="L1" s="102"/>
      <c r="M1" s="102"/>
      <c r="N1" s="103"/>
      <c r="O1" s="103"/>
      <c r="P1" s="11"/>
      <c r="Q1" s="11"/>
      <c r="R1" s="101"/>
      <c r="S1" s="11"/>
      <c r="T1" s="103"/>
      <c r="U1" s="103"/>
      <c r="V1" s="11"/>
      <c r="W1" s="11"/>
      <c r="X1" s="11"/>
    </row>
    <row r="2" spans="1:24" ht="25.5" x14ac:dyDescent="0.25">
      <c r="A2" s="7">
        <v>1</v>
      </c>
      <c r="B2" s="8" t="s">
        <v>8</v>
      </c>
      <c r="C2" s="8" t="s">
        <v>10</v>
      </c>
      <c r="D2" s="9">
        <v>8.32</v>
      </c>
      <c r="E2" s="1" t="s">
        <v>9</v>
      </c>
      <c r="F2" s="47"/>
      <c r="G2" s="10">
        <f>ROUND(D2*F2, 0)</f>
        <v>0</v>
      </c>
      <c r="I2" s="45"/>
      <c r="V2" s="104"/>
      <c r="W2" s="104"/>
    </row>
    <row r="3" spans="1:24" x14ac:dyDescent="0.25">
      <c r="F3" s="47"/>
      <c r="I3" s="45"/>
    </row>
    <row r="4" spans="1:24" ht="25.5" x14ac:dyDescent="0.25">
      <c r="A4" s="7">
        <v>2</v>
      </c>
      <c r="B4" s="8" t="s">
        <v>11</v>
      </c>
      <c r="C4" s="8" t="s">
        <v>12</v>
      </c>
      <c r="D4" s="9">
        <v>24.45</v>
      </c>
      <c r="E4" s="1" t="s">
        <v>9</v>
      </c>
      <c r="F4" s="47"/>
      <c r="G4" s="10">
        <f>ROUND(D4*F4, 0)</f>
        <v>0</v>
      </c>
      <c r="I4" s="45"/>
      <c r="V4" s="104"/>
      <c r="W4" s="104"/>
    </row>
    <row r="5" spans="1:24" x14ac:dyDescent="0.25">
      <c r="F5" s="47"/>
      <c r="I5" s="45"/>
    </row>
    <row r="6" spans="1:24" ht="51" x14ac:dyDescent="0.25">
      <c r="A6" s="7">
        <v>3</v>
      </c>
      <c r="B6" s="8" t="s">
        <v>13</v>
      </c>
      <c r="C6" s="8" t="s">
        <v>14</v>
      </c>
      <c r="D6" s="9">
        <v>12.8</v>
      </c>
      <c r="E6" s="1" t="s">
        <v>9</v>
      </c>
      <c r="F6" s="47"/>
      <c r="G6" s="10">
        <f>ROUND(D6*F6, 0)</f>
        <v>0</v>
      </c>
      <c r="I6" s="45"/>
      <c r="V6" s="104"/>
      <c r="W6" s="104"/>
    </row>
    <row r="7" spans="1:24" x14ac:dyDescent="0.25">
      <c r="F7" s="47"/>
      <c r="I7" s="45"/>
    </row>
    <row r="8" spans="1:24" ht="91.5" x14ac:dyDescent="0.25">
      <c r="A8" s="7">
        <v>4</v>
      </c>
      <c r="B8" s="8" t="s">
        <v>15</v>
      </c>
      <c r="C8" s="13" t="s">
        <v>180</v>
      </c>
      <c r="D8" s="9">
        <v>69.08</v>
      </c>
      <c r="E8" s="1" t="s">
        <v>9</v>
      </c>
      <c r="F8" s="47"/>
      <c r="G8" s="10">
        <f>ROUND(D8*F8, 0)</f>
        <v>0</v>
      </c>
      <c r="I8" s="45"/>
      <c r="V8" s="105"/>
      <c r="W8" s="104"/>
    </row>
    <row r="9" spans="1:24" x14ac:dyDescent="0.25">
      <c r="F9" s="47"/>
      <c r="I9" s="45"/>
    </row>
    <row r="10" spans="1:24" ht="40.5" x14ac:dyDescent="0.25">
      <c r="A10" s="7">
        <v>5</v>
      </c>
      <c r="B10" s="8" t="s">
        <v>16</v>
      </c>
      <c r="C10" s="8" t="s">
        <v>181</v>
      </c>
      <c r="D10" s="9">
        <v>266.49</v>
      </c>
      <c r="E10" s="1" t="s">
        <v>9</v>
      </c>
      <c r="F10" s="47"/>
      <c r="G10" s="10">
        <f>ROUND(D10*F10, 0)</f>
        <v>0</v>
      </c>
      <c r="I10" s="45"/>
      <c r="V10" s="104"/>
      <c r="W10" s="104"/>
    </row>
    <row r="12" spans="1:24" s="11" customFormat="1" x14ac:dyDescent="0.25">
      <c r="A12" s="2"/>
      <c r="B12" s="3"/>
      <c r="C12" s="3" t="s">
        <v>7</v>
      </c>
      <c r="D12" s="4"/>
      <c r="E12" s="3"/>
      <c r="F12" s="5"/>
      <c r="G12" s="5">
        <f>SUM(G2:G11)</f>
        <v>0</v>
      </c>
      <c r="J12" s="101"/>
      <c r="L12" s="102"/>
      <c r="M12" s="102"/>
      <c r="N12" s="103"/>
      <c r="O12" s="103"/>
      <c r="R12" s="101"/>
      <c r="T12" s="103"/>
      <c r="U12" s="103"/>
    </row>
  </sheetData>
  <pageMargins left="0.23622047244094491" right="0.23622047244094491" top="0.74803149606299213" bottom="0.74803149606299213" header="0.31496062992125984" footer="0.31496062992125984"/>
  <pageSetup paperSize="8" scale="87" orientation="landscape" useFirstPageNumber="1" r:id="rId1"/>
  <headerFooter>
    <oddHeader>&amp;C&amp;"Times New Roman,bold"&amp;12Munkanem összesítő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22"/>
  <sheetViews>
    <sheetView view="pageBreakPreview" zoomScaleNormal="100" zoomScaleSheetLayoutView="100" workbookViewId="0">
      <selection activeCell="I1" sqref="I1:I1048576"/>
    </sheetView>
  </sheetViews>
  <sheetFormatPr defaultColWidth="9.140625" defaultRowHeight="12.75" x14ac:dyDescent="0.25"/>
  <cols>
    <col min="1" max="1" width="4.28515625" style="7" customWidth="1"/>
    <col min="2" max="2" width="9.28515625" style="1" customWidth="1"/>
    <col min="3" max="3" width="36.7109375" style="1" customWidth="1"/>
    <col min="4" max="4" width="6.7109375" style="9" customWidth="1"/>
    <col min="5" max="5" width="6.7109375" style="1" customWidth="1"/>
    <col min="6" max="7" width="8.28515625" style="10" customWidth="1"/>
    <col min="8" max="8" width="4.7109375" style="1" customWidth="1"/>
    <col min="9" max="9" width="20.140625" style="45" bestFit="1" customWidth="1"/>
    <col min="10" max="10" width="6.7109375" style="16" customWidth="1"/>
    <col min="11" max="11" width="6.7109375" style="45" customWidth="1"/>
    <col min="12" max="13" width="8.28515625" style="46" hidden="1" customWidth="1"/>
    <col min="14" max="15" width="8.28515625" style="47" customWidth="1"/>
    <col min="16" max="16" width="2.140625" style="45" customWidth="1"/>
    <col min="17" max="17" width="20.140625" style="45" bestFit="1" customWidth="1"/>
    <col min="18" max="18" width="6.7109375" style="16" customWidth="1"/>
    <col min="19" max="19" width="6.7109375" style="45" customWidth="1"/>
    <col min="20" max="21" width="8.28515625" style="47" customWidth="1"/>
    <col min="22" max="22" width="36.7109375" style="45" customWidth="1"/>
    <col min="23" max="23" width="9.28515625" style="45" customWidth="1"/>
    <col min="24" max="24" width="9.140625" style="45"/>
    <col min="25" max="16384" width="9.140625" style="1"/>
  </cols>
  <sheetData>
    <row r="1" spans="1:24" s="6" customFormat="1" ht="25.5" x14ac:dyDescent="0.25">
      <c r="A1" s="2" t="s">
        <v>1</v>
      </c>
      <c r="B1" s="3" t="s">
        <v>2</v>
      </c>
      <c r="C1" s="3" t="s">
        <v>3</v>
      </c>
      <c r="D1" s="4" t="s">
        <v>4</v>
      </c>
      <c r="E1" s="3" t="s">
        <v>5</v>
      </c>
      <c r="F1" s="5" t="s">
        <v>265</v>
      </c>
      <c r="G1" s="5" t="s">
        <v>266</v>
      </c>
      <c r="I1" s="44"/>
      <c r="J1" s="101"/>
      <c r="K1" s="11"/>
      <c r="L1" s="102"/>
      <c r="M1" s="102"/>
      <c r="N1" s="103"/>
      <c r="O1" s="103"/>
      <c r="P1" s="11"/>
      <c r="Q1" s="11"/>
      <c r="R1" s="101"/>
      <c r="S1" s="11"/>
      <c r="T1" s="103"/>
      <c r="U1" s="103"/>
      <c r="V1" s="11"/>
      <c r="W1" s="11"/>
      <c r="X1" s="11"/>
    </row>
    <row r="2" spans="1:24" ht="38.25" x14ac:dyDescent="0.25">
      <c r="A2" s="7">
        <v>1</v>
      </c>
      <c r="B2" s="8" t="s">
        <v>18</v>
      </c>
      <c r="C2" s="8" t="s">
        <v>20</v>
      </c>
      <c r="D2" s="9">
        <v>4.38</v>
      </c>
      <c r="E2" s="1" t="s">
        <v>19</v>
      </c>
      <c r="F2" s="47"/>
      <c r="G2" s="10">
        <f>ROUND(D2*F2, 0)</f>
        <v>0</v>
      </c>
      <c r="V2" s="104"/>
      <c r="W2" s="104"/>
    </row>
    <row r="3" spans="1:24" x14ac:dyDescent="0.25">
      <c r="F3" s="47"/>
    </row>
    <row r="4" spans="1:24" ht="53.25" x14ac:dyDescent="0.25">
      <c r="A4" s="7">
        <v>2</v>
      </c>
      <c r="B4" s="8" t="s">
        <v>21</v>
      </c>
      <c r="C4" s="8" t="s">
        <v>177</v>
      </c>
      <c r="D4" s="9">
        <v>2.12</v>
      </c>
      <c r="E4" s="1" t="s">
        <v>19</v>
      </c>
      <c r="F4" s="47"/>
      <c r="G4" s="10">
        <f>ROUND(D4*F4, 0)</f>
        <v>0</v>
      </c>
      <c r="V4" s="104"/>
      <c r="W4" s="104"/>
    </row>
    <row r="5" spans="1:24" x14ac:dyDescent="0.25">
      <c r="F5" s="47"/>
    </row>
    <row r="6" spans="1:24" ht="53.25" x14ac:dyDescent="0.25">
      <c r="A6" s="7">
        <v>3</v>
      </c>
      <c r="B6" s="8" t="s">
        <v>22</v>
      </c>
      <c r="C6" s="8" t="s">
        <v>178</v>
      </c>
      <c r="D6" s="9">
        <v>0.32</v>
      </c>
      <c r="E6" s="1" t="s">
        <v>19</v>
      </c>
      <c r="F6" s="47"/>
      <c r="G6" s="10">
        <f>ROUND(D6*F6, 0)</f>
        <v>0</v>
      </c>
      <c r="V6" s="104"/>
      <c r="W6" s="104"/>
    </row>
    <row r="7" spans="1:24" x14ac:dyDescent="0.25">
      <c r="F7" s="47"/>
    </row>
    <row r="8" spans="1:24" ht="63.75" x14ac:dyDescent="0.25">
      <c r="A8" s="7">
        <v>4</v>
      </c>
      <c r="B8" s="8" t="s">
        <v>23</v>
      </c>
      <c r="C8" s="8" t="s">
        <v>24</v>
      </c>
      <c r="D8" s="9">
        <v>1.01</v>
      </c>
      <c r="E8" s="1" t="s">
        <v>19</v>
      </c>
      <c r="F8" s="47"/>
      <c r="G8" s="10">
        <f>ROUND(D8*F8, 0)</f>
        <v>0</v>
      </c>
      <c r="V8" s="104"/>
      <c r="W8" s="104"/>
    </row>
    <row r="9" spans="1:24" x14ac:dyDescent="0.25">
      <c r="F9" s="47"/>
    </row>
    <row r="10" spans="1:24" ht="25.5" x14ac:dyDescent="0.25">
      <c r="A10" s="7">
        <v>5</v>
      </c>
      <c r="B10" s="8" t="s">
        <v>25</v>
      </c>
      <c r="C10" s="8" t="s">
        <v>26</v>
      </c>
      <c r="D10" s="9">
        <v>27.88</v>
      </c>
      <c r="E10" s="1" t="s">
        <v>9</v>
      </c>
      <c r="F10" s="47"/>
      <c r="G10" s="10">
        <f>ROUND(D10*F10, 0)</f>
        <v>0</v>
      </c>
      <c r="V10" s="104"/>
      <c r="W10" s="104"/>
    </row>
    <row r="11" spans="1:24" x14ac:dyDescent="0.25">
      <c r="F11" s="47"/>
    </row>
    <row r="12" spans="1:24" ht="25.5" x14ac:dyDescent="0.25">
      <c r="A12" s="7">
        <v>6</v>
      </c>
      <c r="B12" s="8" t="s">
        <v>27</v>
      </c>
      <c r="C12" s="8" t="s">
        <v>28</v>
      </c>
      <c r="D12" s="9">
        <v>5.8</v>
      </c>
      <c r="E12" s="1" t="s">
        <v>19</v>
      </c>
      <c r="F12" s="47"/>
      <c r="G12" s="10">
        <f>ROUND(D12*F12, 0)</f>
        <v>0</v>
      </c>
      <c r="V12" s="104"/>
      <c r="W12" s="104"/>
    </row>
    <row r="13" spans="1:24" x14ac:dyDescent="0.25">
      <c r="F13" s="47"/>
    </row>
    <row r="14" spans="1:24" ht="76.5" x14ac:dyDescent="0.25">
      <c r="A14" s="7">
        <v>7</v>
      </c>
      <c r="B14" s="8" t="s">
        <v>29</v>
      </c>
      <c r="C14" s="8" t="s">
        <v>30</v>
      </c>
      <c r="D14" s="9">
        <v>5.8</v>
      </c>
      <c r="E14" s="1" t="s">
        <v>19</v>
      </c>
      <c r="F14" s="47"/>
      <c r="G14" s="10">
        <f>ROUND(D14*F14, 0)</f>
        <v>0</v>
      </c>
      <c r="V14" s="104"/>
      <c r="W14" s="104"/>
    </row>
    <row r="15" spans="1:24" x14ac:dyDescent="0.25">
      <c r="F15" s="47"/>
    </row>
    <row r="16" spans="1:24" ht="27.75" x14ac:dyDescent="0.25">
      <c r="A16" s="7">
        <v>8</v>
      </c>
      <c r="B16" s="8" t="s">
        <v>31</v>
      </c>
      <c r="C16" s="8" t="s">
        <v>179</v>
      </c>
      <c r="D16" s="9">
        <v>10</v>
      </c>
      <c r="E16" s="1" t="s">
        <v>6</v>
      </c>
      <c r="F16" s="47"/>
      <c r="G16" s="10">
        <f>ROUND(D16*F16, 0)</f>
        <v>0</v>
      </c>
      <c r="V16" s="104"/>
      <c r="W16" s="104"/>
    </row>
    <row r="17" spans="1:23" x14ac:dyDescent="0.25">
      <c r="F17" s="47"/>
    </row>
    <row r="18" spans="1:23" ht="38.25" x14ac:dyDescent="0.25">
      <c r="A18" s="7">
        <v>9</v>
      </c>
      <c r="B18" s="8" t="s">
        <v>32</v>
      </c>
      <c r="C18" s="8" t="s">
        <v>33</v>
      </c>
      <c r="D18" s="9">
        <v>50</v>
      </c>
      <c r="E18" s="1" t="s">
        <v>19</v>
      </c>
      <c r="F18" s="47"/>
      <c r="G18" s="10">
        <f>ROUND(D18*F18, 0)</f>
        <v>0</v>
      </c>
      <c r="V18" s="104"/>
      <c r="W18" s="104"/>
    </row>
    <row r="19" spans="1:23" x14ac:dyDescent="0.25">
      <c r="B19" s="8"/>
      <c r="C19" s="8"/>
      <c r="F19" s="47"/>
      <c r="V19" s="104"/>
      <c r="W19" s="104"/>
    </row>
    <row r="20" spans="1:23" ht="25.5" x14ac:dyDescent="0.25">
      <c r="A20" s="7">
        <v>10</v>
      </c>
      <c r="B20" s="124" t="s">
        <v>154</v>
      </c>
      <c r="C20" s="8" t="s">
        <v>156</v>
      </c>
      <c r="D20" s="9">
        <v>5384</v>
      </c>
      <c r="E20" s="1" t="s">
        <v>155</v>
      </c>
      <c r="F20" s="47"/>
      <c r="G20" s="10">
        <f>ROUND(D20*F20, 0)</f>
        <v>0</v>
      </c>
      <c r="I20" s="32"/>
      <c r="V20" s="104"/>
      <c r="W20" s="106"/>
    </row>
    <row r="22" spans="1:23" s="11" customFormat="1" x14ac:dyDescent="0.25">
      <c r="A22" s="2"/>
      <c r="B22" s="3"/>
      <c r="C22" s="3" t="s">
        <v>7</v>
      </c>
      <c r="D22" s="4"/>
      <c r="E22" s="3"/>
      <c r="F22" s="5"/>
      <c r="G22" s="5">
        <f>SUM(G2:G21)</f>
        <v>0</v>
      </c>
      <c r="J22" s="101"/>
      <c r="L22" s="102"/>
      <c r="M22" s="102"/>
      <c r="N22" s="103"/>
      <c r="O22" s="103"/>
      <c r="R22" s="101"/>
      <c r="T22" s="103"/>
      <c r="U22" s="103"/>
    </row>
  </sheetData>
  <pageMargins left="0.23622047244094491" right="0.23622047244094491" top="0.74803149606299213" bottom="0.74803149606299213" header="0.31496062992125984" footer="0.31496062992125984"/>
  <pageSetup paperSize="8" scale="87" orientation="landscape" useFirstPageNumber="1" r:id="rId1"/>
  <headerFooter>
    <oddHeader>&amp;C&amp;"Times New Roman,bold"&amp;12Munkanem összesítő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4"/>
  <sheetViews>
    <sheetView view="pageBreakPreview" zoomScaleNormal="100" zoomScaleSheetLayoutView="100" workbookViewId="0">
      <selection activeCell="F2" sqref="F2"/>
    </sheetView>
  </sheetViews>
  <sheetFormatPr defaultColWidth="9.140625" defaultRowHeight="12.75" x14ac:dyDescent="0.25"/>
  <cols>
    <col min="1" max="1" width="4.28515625" style="7" customWidth="1"/>
    <col min="2" max="2" width="9.28515625" style="1" customWidth="1"/>
    <col min="3" max="3" width="36.7109375" style="1" customWidth="1"/>
    <col min="4" max="4" width="6.7109375" style="9" customWidth="1"/>
    <col min="5" max="5" width="6.7109375" style="1" customWidth="1"/>
    <col min="6" max="7" width="8.28515625" style="10" customWidth="1"/>
    <col min="8" max="8" width="4.7109375" style="1" customWidth="1"/>
    <col min="9" max="9" width="21" style="1" bestFit="1" customWidth="1"/>
    <col min="10" max="10" width="6.7109375" style="16" customWidth="1"/>
    <col min="11" max="11" width="6.7109375" style="45" customWidth="1"/>
    <col min="12" max="13" width="8.28515625" style="46" hidden="1" customWidth="1"/>
    <col min="14" max="15" width="8.28515625" style="47" customWidth="1"/>
    <col min="16" max="16" width="2.140625" style="45" customWidth="1"/>
    <col min="17" max="17" width="19.7109375" style="45" bestFit="1" customWidth="1"/>
    <col min="18" max="18" width="6.7109375" style="16" customWidth="1"/>
    <col min="19" max="19" width="6.7109375" style="45" customWidth="1"/>
    <col min="20" max="21" width="8.28515625" style="47" customWidth="1"/>
    <col min="22" max="22" width="36.7109375" style="45" customWidth="1"/>
    <col min="23" max="23" width="9.28515625" style="45" customWidth="1"/>
    <col min="24" max="24" width="9.140625" style="45"/>
    <col min="25" max="16384" width="9.140625" style="1"/>
  </cols>
  <sheetData>
    <row r="1" spans="1:24" s="6" customFormat="1" ht="25.5" x14ac:dyDescent="0.25">
      <c r="A1" s="2" t="s">
        <v>1</v>
      </c>
      <c r="B1" s="3" t="s">
        <v>2</v>
      </c>
      <c r="C1" s="3" t="s">
        <v>3</v>
      </c>
      <c r="D1" s="4" t="s">
        <v>4</v>
      </c>
      <c r="E1" s="3" t="s">
        <v>5</v>
      </c>
      <c r="F1" s="5" t="s">
        <v>265</v>
      </c>
      <c r="G1" s="5" t="s">
        <v>266</v>
      </c>
      <c r="J1" s="101"/>
      <c r="K1" s="11"/>
      <c r="L1" s="102"/>
      <c r="M1" s="102"/>
      <c r="N1" s="103"/>
      <c r="O1" s="103"/>
      <c r="P1" s="11"/>
      <c r="Q1" s="11"/>
      <c r="R1" s="101"/>
      <c r="S1" s="11"/>
      <c r="T1" s="103"/>
      <c r="U1" s="103"/>
      <c r="V1" s="11"/>
      <c r="W1" s="11"/>
      <c r="X1" s="11"/>
    </row>
    <row r="2" spans="1:24" ht="66.75" x14ac:dyDescent="0.25">
      <c r="A2" s="7">
        <v>1</v>
      </c>
      <c r="B2" s="8" t="s">
        <v>35</v>
      </c>
      <c r="C2" s="8" t="s">
        <v>176</v>
      </c>
      <c r="D2" s="9">
        <v>2.4300000000000002</v>
      </c>
      <c r="E2" s="1" t="s">
        <v>19</v>
      </c>
      <c r="F2" s="47"/>
      <c r="G2" s="10">
        <f>ROUND(D2*F2, 0)</f>
        <v>0</v>
      </c>
      <c r="I2" s="45"/>
      <c r="V2" s="104"/>
      <c r="W2" s="104"/>
    </row>
    <row r="4" spans="1:24" s="11" customFormat="1" x14ac:dyDescent="0.25">
      <c r="A4" s="2"/>
      <c r="B4" s="3"/>
      <c r="C4" s="3" t="s">
        <v>7</v>
      </c>
      <c r="D4" s="4"/>
      <c r="E4" s="3"/>
      <c r="F4" s="5"/>
      <c r="G4" s="5">
        <f>SUM(G2:G3)</f>
        <v>0</v>
      </c>
      <c r="J4" s="101"/>
      <c r="L4" s="102"/>
      <c r="M4" s="102"/>
      <c r="N4" s="103"/>
      <c r="O4" s="103"/>
      <c r="R4" s="101"/>
      <c r="T4" s="103"/>
      <c r="U4" s="103"/>
    </row>
  </sheetData>
  <pageMargins left="0.23622047244094491" right="0.23622047244094491" top="0.74803149606299213" bottom="0.74803149606299213" header="0.31496062992125984" footer="0.31496062992125984"/>
  <pageSetup paperSize="8" scale="87" orientation="landscape" useFirstPageNumber="1" r:id="rId1"/>
  <headerFooter>
    <oddHeader>&amp;C&amp;"Times New Roman,bold"&amp;12Munkanem összesítő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18"/>
  <sheetViews>
    <sheetView view="pageBreakPreview" topLeftCell="A11" zoomScaleNormal="100" zoomScaleSheetLayoutView="100" workbookViewId="0">
      <selection activeCell="F16" sqref="F2:F16"/>
    </sheetView>
  </sheetViews>
  <sheetFormatPr defaultColWidth="9.140625" defaultRowHeight="12.75" x14ac:dyDescent="0.25"/>
  <cols>
    <col min="1" max="1" width="4.28515625" style="7" customWidth="1"/>
    <col min="2" max="2" width="10.28515625" style="1" customWidth="1"/>
    <col min="3" max="3" width="36.7109375" style="1" customWidth="1"/>
    <col min="4" max="4" width="6.7109375" style="9" customWidth="1"/>
    <col min="5" max="5" width="6.7109375" style="1" customWidth="1"/>
    <col min="6" max="7" width="8.28515625" style="10" customWidth="1"/>
    <col min="8" max="8" width="4.7109375" style="1" customWidth="1"/>
    <col min="9" max="9" width="21" style="45" bestFit="1" customWidth="1"/>
    <col min="10" max="10" width="6.7109375" style="16" customWidth="1"/>
    <col min="11" max="11" width="6.7109375" style="45" customWidth="1"/>
    <col min="12" max="13" width="8.28515625" style="46" customWidth="1"/>
    <col min="14" max="15" width="8.28515625" style="47" customWidth="1"/>
    <col min="16" max="16" width="2.140625" style="45" customWidth="1"/>
    <col min="17" max="17" width="21" style="45" bestFit="1" customWidth="1"/>
    <col min="18" max="18" width="6.7109375" style="16" customWidth="1"/>
    <col min="19" max="19" width="6.7109375" style="45" customWidth="1"/>
    <col min="20" max="21" width="8.28515625" style="47" customWidth="1"/>
    <col min="22" max="22" width="36.7109375" style="45" customWidth="1"/>
    <col min="23" max="23" width="10.28515625" style="45" customWidth="1"/>
    <col min="24" max="25" width="9.140625" style="45"/>
    <col min="26" max="16384" width="9.140625" style="1"/>
  </cols>
  <sheetData>
    <row r="1" spans="1:25" s="6" customFormat="1" ht="25.5" x14ac:dyDescent="0.25">
      <c r="A1" s="2" t="s">
        <v>1</v>
      </c>
      <c r="B1" s="3" t="s">
        <v>2</v>
      </c>
      <c r="C1" s="3" t="s">
        <v>3</v>
      </c>
      <c r="D1" s="4" t="s">
        <v>4</v>
      </c>
      <c r="E1" s="3" t="s">
        <v>5</v>
      </c>
      <c r="F1" s="5" t="s">
        <v>265</v>
      </c>
      <c r="G1" s="5" t="s">
        <v>266</v>
      </c>
      <c r="I1" s="44"/>
      <c r="J1" s="101"/>
      <c r="K1" s="11"/>
      <c r="L1" s="102"/>
      <c r="M1" s="102"/>
      <c r="N1" s="103"/>
      <c r="O1" s="103"/>
      <c r="P1" s="11"/>
      <c r="Q1" s="11"/>
      <c r="R1" s="101"/>
      <c r="S1" s="11"/>
      <c r="T1" s="103"/>
      <c r="U1" s="103"/>
      <c r="V1" s="11"/>
      <c r="W1" s="11"/>
      <c r="X1" s="11"/>
      <c r="Y1" s="11"/>
    </row>
    <row r="2" spans="1:25" ht="25.5" x14ac:dyDescent="0.25">
      <c r="A2" s="7">
        <v>1</v>
      </c>
      <c r="B2" s="8" t="s">
        <v>37</v>
      </c>
      <c r="C2" s="8" t="s">
        <v>38</v>
      </c>
      <c r="D2" s="9">
        <f>107.08+19</f>
        <v>126.08</v>
      </c>
      <c r="E2" s="1" t="s">
        <v>9</v>
      </c>
      <c r="F2" s="47"/>
      <c r="G2" s="10">
        <f>ROUND(D2*F2, 0)</f>
        <v>0</v>
      </c>
      <c r="V2" s="104"/>
      <c r="W2" s="104"/>
    </row>
    <row r="3" spans="1:25" x14ac:dyDescent="0.25">
      <c r="F3" s="47"/>
    </row>
    <row r="4" spans="1:25" ht="89.25" x14ac:dyDescent="0.25">
      <c r="A4" s="7">
        <v>2</v>
      </c>
      <c r="B4" s="8" t="s">
        <v>157</v>
      </c>
      <c r="C4" s="15" t="s">
        <v>158</v>
      </c>
      <c r="D4" s="9">
        <v>0.05</v>
      </c>
      <c r="E4" s="1" t="s">
        <v>39</v>
      </c>
      <c r="F4" s="47"/>
      <c r="G4" s="10">
        <f>ROUND(D4*F4, 0)</f>
        <v>0</v>
      </c>
      <c r="V4" s="107"/>
      <c r="W4" s="104"/>
    </row>
    <row r="5" spans="1:25" x14ac:dyDescent="0.25">
      <c r="F5" s="47"/>
    </row>
    <row r="6" spans="1:25" ht="51" x14ac:dyDescent="0.25">
      <c r="A6" s="7">
        <v>3</v>
      </c>
      <c r="B6" s="8" t="s">
        <v>40</v>
      </c>
      <c r="C6" s="8" t="s">
        <v>41</v>
      </c>
      <c r="D6" s="9">
        <v>0.17299999999999999</v>
      </c>
      <c r="E6" s="1" t="s">
        <v>39</v>
      </c>
      <c r="F6" s="47"/>
      <c r="G6" s="10">
        <f>ROUND(D6*F6, 0)</f>
        <v>0</v>
      </c>
      <c r="V6" s="104"/>
      <c r="W6" s="104"/>
    </row>
    <row r="7" spans="1:25" x14ac:dyDescent="0.25">
      <c r="F7" s="47"/>
    </row>
    <row r="8" spans="1:25" ht="94.5" x14ac:dyDescent="0.25">
      <c r="A8" s="7">
        <v>4</v>
      </c>
      <c r="B8" s="8" t="s">
        <v>42</v>
      </c>
      <c r="C8" s="15" t="s">
        <v>172</v>
      </c>
      <c r="D8" s="9">
        <v>0.52</v>
      </c>
      <c r="E8" s="1" t="s">
        <v>19</v>
      </c>
      <c r="F8" s="47"/>
      <c r="G8" s="10">
        <f>ROUND(D8*F8, 0)</f>
        <v>0</v>
      </c>
      <c r="V8" s="107"/>
      <c r="W8" s="104"/>
    </row>
    <row r="9" spans="1:25" x14ac:dyDescent="0.25">
      <c r="C9" s="15"/>
      <c r="F9" s="47"/>
      <c r="V9" s="107"/>
    </row>
    <row r="10" spans="1:25" ht="79.5" x14ac:dyDescent="0.25">
      <c r="A10" s="7">
        <v>5</v>
      </c>
      <c r="B10" s="8" t="s">
        <v>43</v>
      </c>
      <c r="C10" s="15" t="s">
        <v>173</v>
      </c>
      <c r="D10" s="9">
        <v>0.3</v>
      </c>
      <c r="E10" s="1" t="s">
        <v>19</v>
      </c>
      <c r="F10" s="47"/>
      <c r="G10" s="10">
        <f>ROUND(D10*F10, 0)</f>
        <v>0</v>
      </c>
      <c r="V10" s="107"/>
      <c r="W10" s="104"/>
    </row>
    <row r="11" spans="1:25" x14ac:dyDescent="0.25">
      <c r="C11" s="15"/>
      <c r="F11" s="47"/>
      <c r="V11" s="107"/>
    </row>
    <row r="12" spans="1:25" ht="92.25" x14ac:dyDescent="0.25">
      <c r="A12" s="7">
        <v>6</v>
      </c>
      <c r="B12" s="8" t="s">
        <v>44</v>
      </c>
      <c r="C12" s="15" t="s">
        <v>174</v>
      </c>
      <c r="D12" s="9">
        <v>3.6</v>
      </c>
      <c r="E12" s="1" t="s">
        <v>19</v>
      </c>
      <c r="F12" s="47"/>
      <c r="G12" s="10">
        <f>ROUND(D12*F12, 0)</f>
        <v>0</v>
      </c>
      <c r="V12" s="107"/>
      <c r="W12" s="104"/>
    </row>
    <row r="13" spans="1:25" x14ac:dyDescent="0.25">
      <c r="C13" s="15"/>
      <c r="F13" s="47"/>
      <c r="V13" s="107"/>
    </row>
    <row r="14" spans="1:25" ht="92.25" x14ac:dyDescent="0.25">
      <c r="A14" s="7">
        <v>7</v>
      </c>
      <c r="B14" s="8" t="s">
        <v>45</v>
      </c>
      <c r="C14" s="15" t="s">
        <v>175</v>
      </c>
      <c r="D14" s="9">
        <v>2.8</v>
      </c>
      <c r="E14" s="1" t="s">
        <v>19</v>
      </c>
      <c r="F14" s="47"/>
      <c r="G14" s="10">
        <f>ROUND(D14*F14, 0)</f>
        <v>0</v>
      </c>
      <c r="V14" s="107"/>
      <c r="W14" s="104"/>
    </row>
    <row r="15" spans="1:25" x14ac:dyDescent="0.25">
      <c r="B15" s="8"/>
      <c r="C15" s="15"/>
      <c r="F15" s="47"/>
      <c r="V15" s="107"/>
      <c r="W15" s="104"/>
    </row>
    <row r="16" spans="1:25" ht="114.75" x14ac:dyDescent="0.25">
      <c r="A16" s="7">
        <v>8</v>
      </c>
      <c r="B16" s="8" t="s">
        <v>268</v>
      </c>
      <c r="C16" s="15" t="s">
        <v>164</v>
      </c>
      <c r="D16" s="9">
        <f>13.14*0.6+8.8*1.2+3.4*1.2+25*1.2</f>
        <v>52.524000000000001</v>
      </c>
      <c r="E16" s="1" t="s">
        <v>9</v>
      </c>
      <c r="F16" s="47"/>
      <c r="G16" s="10">
        <f>ROUND(D16*F16, 0)</f>
        <v>0</v>
      </c>
      <c r="V16" s="107"/>
      <c r="W16" s="104"/>
    </row>
    <row r="18" spans="1:21" s="11" customFormat="1" x14ac:dyDescent="0.25">
      <c r="A18" s="2"/>
      <c r="B18" s="3"/>
      <c r="C18" s="3" t="s">
        <v>7</v>
      </c>
      <c r="D18" s="4"/>
      <c r="E18" s="3"/>
      <c r="F18" s="5"/>
      <c r="G18" s="5">
        <f>SUM(G2:G17)</f>
        <v>0</v>
      </c>
      <c r="J18" s="101"/>
      <c r="L18" s="102"/>
      <c r="M18" s="102"/>
      <c r="N18" s="103"/>
      <c r="O18" s="103"/>
      <c r="R18" s="101"/>
      <c r="T18" s="103"/>
      <c r="U18" s="103"/>
    </row>
  </sheetData>
  <pageMargins left="0.23622047244094491" right="0.23622047244094491" top="0.74803149606299213" bottom="0.74803149606299213" header="0.31496062992125984" footer="0.31496062992125984"/>
  <pageSetup paperSize="8" scale="86" orientation="landscape" useFirstPageNumber="1" r:id="rId1"/>
  <headerFooter>
    <oddHeader>&amp;C&amp;"Times New Roman,bold"&amp;12Munkanem összesítő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24"/>
  <sheetViews>
    <sheetView view="pageBreakPreview" zoomScaleNormal="100" zoomScaleSheetLayoutView="100" workbookViewId="0">
      <selection activeCell="F2" sqref="F2:F22"/>
    </sheetView>
  </sheetViews>
  <sheetFormatPr defaultColWidth="9.140625" defaultRowHeight="12.75" x14ac:dyDescent="0.25"/>
  <cols>
    <col min="1" max="1" width="4.28515625" style="7" customWidth="1"/>
    <col min="2" max="2" width="9.28515625" style="1" customWidth="1"/>
    <col min="3" max="3" width="36.7109375" style="1" customWidth="1"/>
    <col min="4" max="4" width="6.7109375" style="9" customWidth="1"/>
    <col min="5" max="5" width="6.7109375" style="1" customWidth="1"/>
    <col min="6" max="7" width="8.28515625" style="10" customWidth="1"/>
    <col min="8" max="8" width="4.7109375" style="1" customWidth="1"/>
    <col min="9" max="9" width="20.140625" style="45" bestFit="1" customWidth="1"/>
    <col min="10" max="10" width="6.7109375" style="16" customWidth="1"/>
    <col min="11" max="11" width="6.7109375" style="45" customWidth="1"/>
    <col min="12" max="13" width="8.28515625" style="46" hidden="1" customWidth="1"/>
    <col min="14" max="15" width="8.28515625" style="47" customWidth="1"/>
    <col min="16" max="16" width="2.140625" style="45" customWidth="1"/>
    <col min="17" max="17" width="20.140625" style="45" bestFit="1" customWidth="1"/>
    <col min="18" max="18" width="6.7109375" style="16" customWidth="1"/>
    <col min="19" max="19" width="6.7109375" style="45" customWidth="1"/>
    <col min="20" max="21" width="8.28515625" style="47" customWidth="1"/>
    <col min="22" max="22" width="36.7109375" style="45" customWidth="1"/>
    <col min="23" max="23" width="9.28515625" style="45" customWidth="1"/>
    <col min="24" max="24" width="21.42578125" style="45" customWidth="1"/>
    <col min="25" max="16384" width="9.140625" style="1"/>
  </cols>
  <sheetData>
    <row r="1" spans="1:24" s="6" customFormat="1" ht="25.5" x14ac:dyDescent="0.25">
      <c r="A1" s="2" t="s">
        <v>1</v>
      </c>
      <c r="B1" s="3" t="s">
        <v>2</v>
      </c>
      <c r="C1" s="3" t="s">
        <v>3</v>
      </c>
      <c r="D1" s="4" t="s">
        <v>4</v>
      </c>
      <c r="E1" s="3" t="s">
        <v>5</v>
      </c>
      <c r="F1" s="5" t="s">
        <v>265</v>
      </c>
      <c r="G1" s="5" t="s">
        <v>266</v>
      </c>
      <c r="I1" s="44"/>
      <c r="J1" s="101"/>
      <c r="K1" s="11"/>
      <c r="L1" s="102"/>
      <c r="M1" s="102"/>
      <c r="N1" s="103"/>
      <c r="O1" s="103"/>
      <c r="P1" s="11"/>
      <c r="Q1" s="11"/>
      <c r="R1" s="101"/>
      <c r="S1" s="11"/>
      <c r="T1" s="103"/>
      <c r="U1" s="103"/>
      <c r="V1" s="11"/>
      <c r="W1" s="11"/>
      <c r="X1" s="11"/>
    </row>
    <row r="2" spans="1:24" ht="25.5" x14ac:dyDescent="0.25">
      <c r="A2" s="7">
        <v>1</v>
      </c>
      <c r="B2" s="8" t="s">
        <v>48</v>
      </c>
      <c r="C2" s="8" t="s">
        <v>49</v>
      </c>
      <c r="D2" s="9">
        <v>422.16</v>
      </c>
      <c r="E2" s="1" t="s">
        <v>9</v>
      </c>
      <c r="F2" s="47"/>
      <c r="G2" s="10">
        <f>ROUND(D2*F2, 0)</f>
        <v>0</v>
      </c>
      <c r="V2" s="104"/>
      <c r="W2" s="104"/>
    </row>
    <row r="3" spans="1:24" x14ac:dyDescent="0.25">
      <c r="F3" s="47"/>
    </row>
    <row r="4" spans="1:24" ht="25.5" x14ac:dyDescent="0.25">
      <c r="A4" s="7">
        <v>2</v>
      </c>
      <c r="B4" s="8" t="s">
        <v>50</v>
      </c>
      <c r="C4" s="8" t="s">
        <v>51</v>
      </c>
      <c r="D4" s="9">
        <v>21</v>
      </c>
      <c r="E4" s="1" t="s">
        <v>47</v>
      </c>
      <c r="F4" s="47"/>
      <c r="G4" s="10">
        <f>ROUND(D4*F4, 0)</f>
        <v>0</v>
      </c>
      <c r="V4" s="104"/>
      <c r="W4" s="104"/>
    </row>
    <row r="5" spans="1:24" x14ac:dyDescent="0.25">
      <c r="B5" s="8"/>
      <c r="C5" s="8"/>
      <c r="F5" s="47"/>
      <c r="V5" s="104"/>
      <c r="W5" s="104"/>
    </row>
    <row r="6" spans="1:24" ht="25.5" x14ac:dyDescent="0.25">
      <c r="A6" s="7">
        <v>3</v>
      </c>
      <c r="B6" s="8" t="s">
        <v>159</v>
      </c>
      <c r="C6" s="8" t="s">
        <v>160</v>
      </c>
      <c r="D6" s="9">
        <v>36.369999999999997</v>
      </c>
      <c r="E6" s="1" t="s">
        <v>9</v>
      </c>
      <c r="F6" s="47"/>
      <c r="G6" s="10">
        <f>ROUND(D6*F6, 0)</f>
        <v>0</v>
      </c>
      <c r="V6" s="104"/>
      <c r="W6" s="104"/>
    </row>
    <row r="7" spans="1:24" x14ac:dyDescent="0.25">
      <c r="F7" s="47"/>
    </row>
    <row r="8" spans="1:24" ht="25.5" x14ac:dyDescent="0.25">
      <c r="A8" s="7">
        <v>4</v>
      </c>
      <c r="B8" s="8" t="s">
        <v>52</v>
      </c>
      <c r="C8" s="8" t="s">
        <v>53</v>
      </c>
      <c r="D8" s="9">
        <v>24.45</v>
      </c>
      <c r="E8" s="1" t="s">
        <v>9</v>
      </c>
      <c r="F8" s="47"/>
      <c r="G8" s="10">
        <f>ROUND(D8*F8, 0)</f>
        <v>0</v>
      </c>
      <c r="V8" s="104"/>
      <c r="W8" s="104"/>
    </row>
    <row r="9" spans="1:24" x14ac:dyDescent="0.25">
      <c r="F9" s="47"/>
    </row>
    <row r="10" spans="1:24" ht="53.25" x14ac:dyDescent="0.25">
      <c r="A10" s="7">
        <v>5</v>
      </c>
      <c r="B10" s="8" t="s">
        <v>54</v>
      </c>
      <c r="C10" s="8" t="s">
        <v>171</v>
      </c>
      <c r="D10" s="9">
        <v>14.4</v>
      </c>
      <c r="E10" s="1" t="s">
        <v>9</v>
      </c>
      <c r="F10" s="47"/>
      <c r="G10" s="10">
        <f>ROUND(D10*F10, 0)</f>
        <v>0</v>
      </c>
      <c r="V10" s="104"/>
      <c r="W10" s="104"/>
    </row>
    <row r="11" spans="1:24" x14ac:dyDescent="0.25">
      <c r="F11" s="47"/>
    </row>
    <row r="12" spans="1:24" s="51" customFormat="1" ht="63.75" x14ac:dyDescent="0.25">
      <c r="A12" s="17">
        <v>6</v>
      </c>
      <c r="B12" s="18" t="s">
        <v>55</v>
      </c>
      <c r="C12" s="18" t="s">
        <v>56</v>
      </c>
      <c r="D12" s="20">
        <v>444.56</v>
      </c>
      <c r="E12" s="21" t="s">
        <v>9</v>
      </c>
      <c r="F12" s="50"/>
      <c r="G12" s="22">
        <f>ROUND(D12*F12, 0)</f>
        <v>0</v>
      </c>
      <c r="H12" s="21"/>
      <c r="I12" s="49"/>
      <c r="J12" s="56"/>
      <c r="K12" s="49"/>
      <c r="L12" s="50"/>
      <c r="M12" s="50"/>
      <c r="N12" s="50"/>
      <c r="O12" s="50"/>
      <c r="P12" s="49"/>
      <c r="Q12" s="49"/>
      <c r="R12" s="56"/>
      <c r="S12" s="49"/>
      <c r="T12" s="50"/>
      <c r="U12" s="50"/>
      <c r="V12" s="60"/>
      <c r="W12" s="57"/>
      <c r="X12" s="108"/>
    </row>
    <row r="13" spans="1:24" x14ac:dyDescent="0.25">
      <c r="A13" s="17"/>
      <c r="B13" s="21"/>
      <c r="C13" s="21"/>
      <c r="D13" s="20"/>
      <c r="E13" s="21"/>
      <c r="F13" s="50"/>
      <c r="G13" s="22"/>
      <c r="H13" s="21"/>
      <c r="I13" s="49"/>
      <c r="J13" s="56"/>
      <c r="K13" s="49"/>
      <c r="L13" s="50"/>
      <c r="M13" s="50"/>
      <c r="N13" s="50"/>
      <c r="O13" s="50"/>
      <c r="P13" s="49"/>
      <c r="Q13" s="49"/>
      <c r="R13" s="56"/>
      <c r="S13" s="49"/>
      <c r="T13" s="50"/>
      <c r="U13" s="50"/>
      <c r="V13" s="49"/>
      <c r="W13" s="49"/>
    </row>
    <row r="14" spans="1:24" s="51" customFormat="1" ht="25.5" x14ac:dyDescent="0.25">
      <c r="A14" s="17">
        <v>7</v>
      </c>
      <c r="B14" s="18" t="s">
        <v>57</v>
      </c>
      <c r="C14" s="18" t="s">
        <v>58</v>
      </c>
      <c r="D14" s="20">
        <v>444.56</v>
      </c>
      <c r="E14" s="21" t="s">
        <v>9</v>
      </c>
      <c r="F14" s="50"/>
      <c r="G14" s="22">
        <f>ROUND(D14*F14, 0)</f>
        <v>0</v>
      </c>
      <c r="H14" s="21"/>
      <c r="I14" s="49"/>
      <c r="J14" s="56"/>
      <c r="K14" s="49"/>
      <c r="L14" s="50"/>
      <c r="M14" s="50"/>
      <c r="N14" s="50"/>
      <c r="O14" s="50"/>
      <c r="P14" s="49"/>
      <c r="Q14" s="49"/>
      <c r="R14" s="56"/>
      <c r="S14" s="49"/>
      <c r="T14" s="50"/>
      <c r="U14" s="50"/>
      <c r="V14" s="60"/>
      <c r="W14" s="60"/>
      <c r="X14" s="109"/>
    </row>
    <row r="15" spans="1:24" x14ac:dyDescent="0.25">
      <c r="A15" s="17"/>
      <c r="B15" s="21"/>
      <c r="C15" s="21"/>
      <c r="D15" s="20"/>
      <c r="E15" s="21"/>
      <c r="F15" s="50"/>
      <c r="G15" s="22"/>
      <c r="H15" s="21"/>
      <c r="I15" s="49"/>
      <c r="J15" s="56"/>
      <c r="K15" s="49"/>
      <c r="L15" s="50"/>
      <c r="M15" s="50"/>
      <c r="N15" s="50"/>
      <c r="O15" s="50"/>
      <c r="P15" s="49"/>
      <c r="Q15" s="49"/>
      <c r="R15" s="56"/>
      <c r="S15" s="49"/>
      <c r="T15" s="50"/>
      <c r="U15" s="50"/>
      <c r="V15" s="49"/>
      <c r="W15" s="49"/>
    </row>
    <row r="16" spans="1:24" s="51" customFormat="1" ht="25.5" x14ac:dyDescent="0.25">
      <c r="A16" s="17">
        <v>8</v>
      </c>
      <c r="B16" s="18" t="s">
        <v>59</v>
      </c>
      <c r="C16" s="18" t="s">
        <v>60</v>
      </c>
      <c r="D16" s="20">
        <v>523.20000000000005</v>
      </c>
      <c r="E16" s="21" t="s">
        <v>47</v>
      </c>
      <c r="F16" s="50"/>
      <c r="G16" s="22">
        <f>ROUND(D16*F16, 0)</f>
        <v>0</v>
      </c>
      <c r="H16" s="21"/>
      <c r="I16" s="49"/>
      <c r="J16" s="56"/>
      <c r="K16" s="49"/>
      <c r="L16" s="50"/>
      <c r="M16" s="50"/>
      <c r="N16" s="50"/>
      <c r="O16" s="50"/>
      <c r="P16" s="49"/>
      <c r="Q16" s="49"/>
      <c r="R16" s="56"/>
      <c r="S16" s="49"/>
      <c r="T16" s="50"/>
      <c r="U16" s="50"/>
      <c r="V16" s="60"/>
      <c r="W16" s="60"/>
      <c r="X16" s="109"/>
    </row>
    <row r="17" spans="1:24" x14ac:dyDescent="0.25">
      <c r="A17" s="17"/>
      <c r="B17" s="21"/>
      <c r="C17" s="21"/>
      <c r="D17" s="20"/>
      <c r="E17" s="21"/>
      <c r="F17" s="50"/>
      <c r="G17" s="22"/>
      <c r="H17" s="21"/>
      <c r="I17" s="49"/>
      <c r="J17" s="56"/>
      <c r="K17" s="49"/>
      <c r="L17" s="50"/>
      <c r="M17" s="50"/>
      <c r="N17" s="50"/>
      <c r="O17" s="50"/>
      <c r="P17" s="49"/>
      <c r="Q17" s="49"/>
      <c r="R17" s="56"/>
      <c r="S17" s="49"/>
      <c r="T17" s="50"/>
      <c r="U17" s="50"/>
      <c r="V17" s="49"/>
      <c r="W17" s="49"/>
    </row>
    <row r="18" spans="1:24" ht="38.25" x14ac:dyDescent="0.25">
      <c r="A18" s="17">
        <v>9</v>
      </c>
      <c r="B18" s="18" t="s">
        <v>61</v>
      </c>
      <c r="C18" s="18" t="s">
        <v>62</v>
      </c>
      <c r="D18" s="20">
        <v>48.5</v>
      </c>
      <c r="E18" s="21" t="s">
        <v>47</v>
      </c>
      <c r="F18" s="50"/>
      <c r="G18" s="22">
        <f>ROUND(D18*F18, 0)</f>
        <v>0</v>
      </c>
      <c r="H18" s="21"/>
      <c r="I18" s="49"/>
      <c r="J18" s="56"/>
      <c r="K18" s="49"/>
      <c r="L18" s="50"/>
      <c r="M18" s="50"/>
      <c r="N18" s="50"/>
      <c r="O18" s="50"/>
      <c r="P18" s="49"/>
      <c r="Q18" s="49"/>
      <c r="R18" s="56"/>
      <c r="S18" s="49"/>
      <c r="T18" s="50"/>
      <c r="U18" s="50"/>
      <c r="V18" s="60"/>
      <c r="W18" s="60"/>
    </row>
    <row r="19" spans="1:24" x14ac:dyDescent="0.25">
      <c r="A19" s="17"/>
      <c r="B19" s="21"/>
      <c r="C19" s="21"/>
      <c r="D19" s="20"/>
      <c r="E19" s="21"/>
      <c r="F19" s="50"/>
      <c r="G19" s="22"/>
      <c r="H19" s="21"/>
      <c r="I19" s="49"/>
      <c r="J19" s="56"/>
      <c r="K19" s="49"/>
      <c r="L19" s="50"/>
      <c r="M19" s="50"/>
      <c r="N19" s="50"/>
      <c r="O19" s="50"/>
      <c r="P19" s="49"/>
      <c r="Q19" s="49"/>
      <c r="R19" s="56"/>
      <c r="S19" s="49"/>
      <c r="T19" s="50"/>
      <c r="U19" s="50"/>
      <c r="V19" s="49"/>
      <c r="W19" s="49"/>
    </row>
    <row r="20" spans="1:24" ht="25.5" x14ac:dyDescent="0.25">
      <c r="A20" s="17">
        <v>10</v>
      </c>
      <c r="B20" s="18" t="s">
        <v>63</v>
      </c>
      <c r="C20" s="18" t="s">
        <v>64</v>
      </c>
      <c r="D20" s="20">
        <f>36.37+4*1.9</f>
        <v>43.97</v>
      </c>
      <c r="E20" s="21" t="s">
        <v>9</v>
      </c>
      <c r="F20" s="50"/>
      <c r="G20" s="22">
        <f>ROUND(D20*F20, 0)</f>
        <v>0</v>
      </c>
      <c r="H20" s="21"/>
      <c r="I20" s="49"/>
      <c r="J20" s="56"/>
      <c r="K20" s="49"/>
      <c r="L20" s="50"/>
      <c r="M20" s="50"/>
      <c r="N20" s="50"/>
      <c r="O20" s="50"/>
      <c r="P20" s="49"/>
      <c r="Q20" s="49"/>
      <c r="R20" s="56"/>
      <c r="S20" s="49"/>
      <c r="T20" s="50"/>
      <c r="U20" s="50"/>
      <c r="V20" s="60"/>
      <c r="W20" s="60"/>
    </row>
    <row r="21" spans="1:24" x14ac:dyDescent="0.25">
      <c r="A21" s="17"/>
      <c r="B21" s="21"/>
      <c r="C21" s="21"/>
      <c r="D21" s="20"/>
      <c r="E21" s="21"/>
      <c r="F21" s="50"/>
      <c r="G21" s="22"/>
      <c r="H21" s="21"/>
      <c r="I21" s="49"/>
      <c r="J21" s="56"/>
      <c r="K21" s="49"/>
      <c r="L21" s="50"/>
      <c r="M21" s="50"/>
      <c r="N21" s="50"/>
      <c r="O21" s="50"/>
      <c r="P21" s="49"/>
      <c r="Q21" s="49"/>
      <c r="R21" s="56"/>
      <c r="S21" s="49"/>
      <c r="T21" s="50"/>
      <c r="U21" s="50"/>
      <c r="V21" s="49"/>
      <c r="W21" s="49"/>
    </row>
    <row r="22" spans="1:24" s="51" customFormat="1" ht="76.5" x14ac:dyDescent="0.25">
      <c r="A22" s="17">
        <v>11</v>
      </c>
      <c r="B22" s="18" t="s">
        <v>65</v>
      </c>
      <c r="C22" s="18" t="s">
        <v>66</v>
      </c>
      <c r="D22" s="20">
        <v>20.88</v>
      </c>
      <c r="E22" s="21" t="s">
        <v>9</v>
      </c>
      <c r="F22" s="50"/>
      <c r="G22" s="22">
        <f>ROUND(D22*F22, 0)</f>
        <v>0</v>
      </c>
      <c r="H22" s="21"/>
      <c r="I22" s="49"/>
      <c r="J22" s="56"/>
      <c r="K22" s="49"/>
      <c r="L22" s="50"/>
      <c r="M22" s="50"/>
      <c r="N22" s="50"/>
      <c r="O22" s="50"/>
      <c r="P22" s="49"/>
      <c r="Q22" s="49"/>
      <c r="R22" s="56"/>
      <c r="S22" s="49"/>
      <c r="T22" s="50"/>
      <c r="U22" s="50"/>
      <c r="V22" s="60"/>
      <c r="W22" s="60"/>
      <c r="X22" s="110"/>
    </row>
    <row r="23" spans="1:24" x14ac:dyDescent="0.25">
      <c r="F23" s="47"/>
    </row>
    <row r="24" spans="1:24" s="11" customFormat="1" x14ac:dyDescent="0.25">
      <c r="A24" s="2"/>
      <c r="B24" s="3"/>
      <c r="C24" s="3" t="s">
        <v>7</v>
      </c>
      <c r="D24" s="4"/>
      <c r="E24" s="3"/>
      <c r="F24" s="5"/>
      <c r="G24" s="5">
        <f>SUM(G2:G23)</f>
        <v>0</v>
      </c>
      <c r="J24" s="101"/>
      <c r="L24" s="102"/>
      <c r="M24" s="102"/>
      <c r="N24" s="103"/>
      <c r="O24" s="103"/>
      <c r="R24" s="101"/>
      <c r="T24" s="103"/>
      <c r="U24" s="103"/>
    </row>
  </sheetData>
  <pageMargins left="0.23622047244094491" right="0.23622047244094491" top="0.74803149606299213" bottom="0.74803149606299213" header="0.31496062992125984" footer="0.31496062992125984"/>
  <pageSetup paperSize="8" scale="86" orientation="landscape" useFirstPageNumber="1" r:id="rId1"/>
  <headerFooter>
    <oddHeader>&amp;C&amp;"Times New Roman,bold"&amp;12Munkanem összesítő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13"/>
  <sheetViews>
    <sheetView view="pageBreakPreview" zoomScaleNormal="100" zoomScaleSheetLayoutView="100" workbookViewId="0">
      <selection activeCell="I1" sqref="I1:I1048576"/>
    </sheetView>
  </sheetViews>
  <sheetFormatPr defaultColWidth="9.140625" defaultRowHeight="12.75" x14ac:dyDescent="0.25"/>
  <cols>
    <col min="1" max="1" width="4.28515625" style="7" customWidth="1"/>
    <col min="2" max="2" width="9.28515625" style="1" customWidth="1"/>
    <col min="3" max="3" width="36.7109375" style="13" customWidth="1"/>
    <col min="4" max="4" width="6.7109375" style="9" customWidth="1"/>
    <col min="5" max="5" width="6.7109375" style="1" customWidth="1"/>
    <col min="6" max="7" width="8.28515625" style="10" customWidth="1"/>
    <col min="8" max="8" width="4.7109375" style="1" customWidth="1"/>
    <col min="9" max="9" width="23" style="45" customWidth="1"/>
    <col min="10" max="10" width="6.7109375" style="16" customWidth="1"/>
    <col min="11" max="11" width="6.7109375" style="45" customWidth="1"/>
    <col min="12" max="13" width="8.28515625" style="46" hidden="1" customWidth="1"/>
    <col min="14" max="15" width="8.28515625" style="47" customWidth="1"/>
    <col min="16" max="16" width="2.140625" style="45" customWidth="1"/>
    <col min="17" max="17" width="20.140625" style="45" bestFit="1" customWidth="1"/>
    <col min="18" max="18" width="6.7109375" style="16" customWidth="1"/>
    <col min="19" max="19" width="6.7109375" style="45" customWidth="1"/>
    <col min="20" max="21" width="8.28515625" style="47" customWidth="1"/>
    <col min="22" max="22" width="36.7109375" style="105" customWidth="1"/>
    <col min="23" max="23" width="9.28515625" style="45" customWidth="1"/>
    <col min="24" max="24" width="24.7109375" style="45" customWidth="1"/>
    <col min="25" max="16384" width="9.140625" style="1"/>
  </cols>
  <sheetData>
    <row r="1" spans="1:24" s="6" customFormat="1" ht="25.5" x14ac:dyDescent="0.25">
      <c r="A1" s="2" t="s">
        <v>1</v>
      </c>
      <c r="B1" s="3" t="s">
        <v>2</v>
      </c>
      <c r="C1" s="12" t="s">
        <v>3</v>
      </c>
      <c r="D1" s="4" t="s">
        <v>4</v>
      </c>
      <c r="E1" s="3" t="s">
        <v>5</v>
      </c>
      <c r="F1" s="5" t="s">
        <v>265</v>
      </c>
      <c r="G1" s="5" t="s">
        <v>266</v>
      </c>
      <c r="I1" s="44"/>
      <c r="J1" s="101"/>
      <c r="K1" s="11"/>
      <c r="L1" s="102"/>
      <c r="M1" s="102"/>
      <c r="N1" s="103"/>
      <c r="O1" s="103"/>
      <c r="P1" s="11"/>
      <c r="Q1" s="11"/>
      <c r="R1" s="101"/>
      <c r="S1" s="11"/>
      <c r="T1" s="103"/>
      <c r="U1" s="103"/>
      <c r="V1" s="111"/>
      <c r="W1" s="11"/>
      <c r="X1" s="11"/>
    </row>
    <row r="3" spans="1:24" s="21" customFormat="1" ht="25.5" x14ac:dyDescent="0.25">
      <c r="A3" s="17">
        <v>1</v>
      </c>
      <c r="B3" s="70" t="s">
        <v>271</v>
      </c>
      <c r="C3" s="59" t="s">
        <v>270</v>
      </c>
      <c r="D3" s="56">
        <v>391.1</v>
      </c>
      <c r="E3" s="21" t="s">
        <v>9</v>
      </c>
      <c r="F3" s="50"/>
      <c r="G3" s="22">
        <f>ROUND(D3*F3, 0)</f>
        <v>0</v>
      </c>
      <c r="I3" s="53"/>
      <c r="J3" s="56"/>
      <c r="K3" s="49"/>
      <c r="L3" s="50"/>
      <c r="M3" s="50"/>
      <c r="N3" s="50"/>
      <c r="O3" s="50"/>
      <c r="P3" s="49"/>
      <c r="Q3" s="49"/>
      <c r="R3" s="78"/>
      <c r="S3" s="55"/>
      <c r="T3" s="54"/>
      <c r="U3" s="54"/>
      <c r="V3" s="58"/>
      <c r="W3" s="57"/>
      <c r="X3" s="55"/>
    </row>
    <row r="4" spans="1:24" s="21" customFormat="1" x14ac:dyDescent="0.25">
      <c r="A4" s="17"/>
      <c r="C4" s="59"/>
      <c r="D4" s="56"/>
      <c r="F4" s="50"/>
      <c r="G4" s="22"/>
      <c r="I4" s="53"/>
      <c r="J4" s="56"/>
      <c r="K4" s="49"/>
      <c r="L4" s="50"/>
      <c r="M4" s="50"/>
      <c r="N4" s="50"/>
      <c r="O4" s="50"/>
      <c r="P4" s="49"/>
      <c r="Q4" s="49"/>
      <c r="R4" s="56"/>
      <c r="S4" s="49"/>
      <c r="T4" s="50"/>
      <c r="U4" s="50"/>
      <c r="V4" s="59"/>
      <c r="W4" s="49"/>
      <c r="X4" s="55"/>
    </row>
    <row r="5" spans="1:24" s="21" customFormat="1" ht="63.75" x14ac:dyDescent="0.25">
      <c r="A5" s="17">
        <v>2</v>
      </c>
      <c r="B5" s="70" t="s">
        <v>273</v>
      </c>
      <c r="C5" s="59" t="s">
        <v>272</v>
      </c>
      <c r="D5" s="56">
        <v>132.07</v>
      </c>
      <c r="E5" s="21" t="s">
        <v>9</v>
      </c>
      <c r="F5" s="50"/>
      <c r="G5" s="22">
        <f>ROUND(D5*F5, 0)</f>
        <v>0</v>
      </c>
      <c r="I5" s="53"/>
      <c r="J5" s="56"/>
      <c r="K5" s="49"/>
      <c r="L5" s="50"/>
      <c r="M5" s="50"/>
      <c r="N5" s="50"/>
      <c r="O5" s="50"/>
      <c r="P5" s="49"/>
      <c r="Q5" s="49"/>
      <c r="R5" s="78"/>
      <c r="S5" s="55"/>
      <c r="T5" s="54"/>
      <c r="U5" s="54"/>
      <c r="V5" s="58"/>
      <c r="W5" s="57"/>
      <c r="X5" s="55"/>
    </row>
    <row r="6" spans="1:24" s="21" customFormat="1" x14ac:dyDescent="0.25">
      <c r="A6" s="17"/>
      <c r="C6" s="59"/>
      <c r="D6" s="56"/>
      <c r="F6" s="50"/>
      <c r="G6" s="22"/>
      <c r="J6" s="56"/>
      <c r="K6" s="49"/>
      <c r="L6" s="50"/>
      <c r="M6" s="50"/>
      <c r="N6" s="50"/>
      <c r="O6" s="50"/>
      <c r="P6" s="49"/>
      <c r="Q6" s="49"/>
      <c r="R6" s="56"/>
      <c r="S6" s="49"/>
      <c r="T6" s="50"/>
      <c r="U6" s="50"/>
      <c r="V6" s="59"/>
      <c r="W6" s="49"/>
      <c r="X6" s="49"/>
    </row>
    <row r="7" spans="1:24" s="21" customFormat="1" ht="89.25" x14ac:dyDescent="0.25">
      <c r="A7" s="17">
        <v>3</v>
      </c>
      <c r="B7" s="70" t="s">
        <v>277</v>
      </c>
      <c r="C7" s="59" t="s">
        <v>276</v>
      </c>
      <c r="D7" s="56">
        <v>335.57</v>
      </c>
      <c r="E7" s="21" t="s">
        <v>9</v>
      </c>
      <c r="F7" s="50"/>
      <c r="G7" s="22">
        <f>ROUND(D7*F7, 0)</f>
        <v>0</v>
      </c>
      <c r="I7" s="53"/>
      <c r="J7" s="56"/>
      <c r="K7" s="49"/>
      <c r="L7" s="50"/>
      <c r="M7" s="50"/>
      <c r="N7" s="50"/>
      <c r="O7" s="50"/>
      <c r="P7" s="49"/>
      <c r="Q7" s="49"/>
      <c r="R7" s="78"/>
      <c r="S7" s="55"/>
      <c r="T7" s="54"/>
      <c r="U7" s="54"/>
      <c r="V7" s="58"/>
      <c r="W7" s="57"/>
      <c r="X7" s="55"/>
    </row>
    <row r="8" spans="1:24" s="21" customFormat="1" x14ac:dyDescent="0.25">
      <c r="A8" s="17"/>
      <c r="C8" s="59"/>
      <c r="D8" s="56"/>
      <c r="F8" s="50"/>
      <c r="G8" s="22"/>
      <c r="J8" s="56"/>
      <c r="K8" s="49"/>
      <c r="L8" s="50"/>
      <c r="M8" s="50"/>
      <c r="N8" s="50"/>
      <c r="O8" s="50"/>
      <c r="P8" s="49"/>
      <c r="Q8" s="49"/>
      <c r="R8" s="56"/>
      <c r="S8" s="49"/>
      <c r="T8" s="50"/>
      <c r="U8" s="50"/>
      <c r="V8" s="59"/>
      <c r="W8" s="49"/>
      <c r="X8" s="49"/>
    </row>
    <row r="9" spans="1:24" s="21" customFormat="1" ht="51" x14ac:dyDescent="0.25">
      <c r="A9" s="17">
        <v>4</v>
      </c>
      <c r="B9" s="70" t="s">
        <v>275</v>
      </c>
      <c r="C9" s="59" t="s">
        <v>274</v>
      </c>
      <c r="D9" s="56">
        <v>55.53</v>
      </c>
      <c r="E9" s="21" t="s">
        <v>9</v>
      </c>
      <c r="F9" s="50"/>
      <c r="G9" s="22">
        <f>ROUND(D9*F9, 0)</f>
        <v>0</v>
      </c>
      <c r="I9" s="53"/>
      <c r="J9" s="56"/>
      <c r="K9" s="49"/>
      <c r="L9" s="50"/>
      <c r="M9" s="50"/>
      <c r="N9" s="50"/>
      <c r="O9" s="50"/>
      <c r="P9" s="49"/>
      <c r="Q9" s="49"/>
      <c r="R9" s="78"/>
      <c r="S9" s="55"/>
      <c r="T9" s="54"/>
      <c r="U9" s="54"/>
      <c r="V9" s="58"/>
      <c r="W9" s="57"/>
      <c r="X9" s="55"/>
    </row>
    <row r="10" spans="1:24" x14ac:dyDescent="0.25">
      <c r="B10" s="8"/>
      <c r="C10" s="105"/>
      <c r="D10" s="16"/>
      <c r="F10" s="47"/>
      <c r="W10" s="104"/>
    </row>
    <row r="11" spans="1:24" ht="63.75" x14ac:dyDescent="0.25">
      <c r="A11" s="7">
        <v>5</v>
      </c>
      <c r="B11" s="31" t="s">
        <v>255</v>
      </c>
      <c r="C11" s="105" t="s">
        <v>256</v>
      </c>
      <c r="D11" s="56">
        <v>205.45</v>
      </c>
      <c r="E11" s="1" t="s">
        <v>47</v>
      </c>
      <c r="F11" s="47"/>
      <c r="G11" s="10">
        <f>ROUND(D11*F11, 0)</f>
        <v>0</v>
      </c>
      <c r="J11" s="56"/>
      <c r="R11" s="56"/>
      <c r="W11" s="112"/>
    </row>
    <row r="13" spans="1:24" s="11" customFormat="1" x14ac:dyDescent="0.25">
      <c r="A13" s="2"/>
      <c r="B13" s="3"/>
      <c r="C13" s="12" t="s">
        <v>7</v>
      </c>
      <c r="D13" s="4"/>
      <c r="E13" s="3"/>
      <c r="F13" s="5"/>
      <c r="G13" s="5">
        <f>SUM(G3:G12)</f>
        <v>0</v>
      </c>
      <c r="J13" s="101"/>
      <c r="L13" s="102"/>
      <c r="M13" s="102"/>
      <c r="N13" s="103"/>
      <c r="O13" s="103"/>
      <c r="R13" s="101"/>
      <c r="T13" s="103"/>
      <c r="U13" s="103"/>
      <c r="V13" s="111"/>
    </row>
  </sheetData>
  <pageMargins left="0.23622047244094491" right="0.23622047244094491" top="0.74803149606299213" bottom="0.74803149606299213" header="0.31496062992125984" footer="0.31496062992125984"/>
  <pageSetup paperSize="8" scale="87" orientation="landscape" useFirstPageNumber="1" r:id="rId1"/>
  <headerFooter>
    <oddHeader>&amp;C&amp;"Times New Roman,bold"&amp;12Munkanem összesítő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6"/>
  <sheetViews>
    <sheetView view="pageBreakPreview" zoomScaleNormal="100" zoomScaleSheetLayoutView="100" workbookViewId="0">
      <selection activeCell="F2" sqref="F2:F4"/>
    </sheetView>
  </sheetViews>
  <sheetFormatPr defaultColWidth="9.140625" defaultRowHeight="12.75" x14ac:dyDescent="0.25"/>
  <cols>
    <col min="1" max="1" width="4.28515625" style="7" customWidth="1"/>
    <col min="2" max="2" width="9.28515625" style="1" customWidth="1"/>
    <col min="3" max="3" width="36.7109375" style="15" customWidth="1"/>
    <col min="4" max="4" width="6.7109375" style="9" customWidth="1"/>
    <col min="5" max="5" width="6.7109375" style="1" customWidth="1"/>
    <col min="6" max="7" width="8.28515625" style="10" customWidth="1"/>
    <col min="8" max="8" width="4.7109375" style="1" customWidth="1"/>
    <col min="9" max="9" width="20.140625" style="1" bestFit="1" customWidth="1"/>
    <col min="10" max="10" width="6.7109375" style="16" customWidth="1"/>
    <col min="11" max="11" width="6.7109375" style="45" customWidth="1"/>
    <col min="12" max="13" width="8.28515625" style="46" hidden="1" customWidth="1"/>
    <col min="14" max="15" width="8.28515625" style="47" customWidth="1"/>
    <col min="16" max="16" width="2.140625" style="45" customWidth="1"/>
    <col min="17" max="17" width="20.140625" style="45" bestFit="1" customWidth="1"/>
    <col min="18" max="18" width="6.7109375" style="16" customWidth="1"/>
    <col min="19" max="19" width="6.7109375" style="45" customWidth="1"/>
    <col min="20" max="21" width="8.28515625" style="47" customWidth="1"/>
    <col min="22" max="22" width="36" style="107" customWidth="1"/>
    <col min="23" max="23" width="9.28515625" style="45" customWidth="1"/>
    <col min="24" max="24" width="22.28515625" style="45" customWidth="1"/>
    <col min="25" max="16384" width="9.140625" style="1"/>
  </cols>
  <sheetData>
    <row r="1" spans="1:24" s="6" customFormat="1" ht="25.5" x14ac:dyDescent="0.25">
      <c r="A1" s="2" t="s">
        <v>1</v>
      </c>
      <c r="B1" s="3" t="s">
        <v>2</v>
      </c>
      <c r="C1" s="14" t="s">
        <v>3</v>
      </c>
      <c r="D1" s="4" t="s">
        <v>4</v>
      </c>
      <c r="E1" s="3" t="s">
        <v>5</v>
      </c>
      <c r="F1" s="5" t="s">
        <v>265</v>
      </c>
      <c r="G1" s="5" t="s">
        <v>266</v>
      </c>
      <c r="I1" s="44"/>
      <c r="J1" s="101"/>
      <c r="K1" s="11"/>
      <c r="L1" s="102"/>
      <c r="M1" s="102"/>
      <c r="N1" s="103"/>
      <c r="O1" s="103"/>
      <c r="P1" s="11"/>
      <c r="Q1" s="11"/>
      <c r="R1" s="101"/>
      <c r="S1" s="11"/>
      <c r="T1" s="103"/>
      <c r="U1" s="103"/>
      <c r="V1" s="113"/>
      <c r="W1" s="11"/>
      <c r="X1" s="11"/>
    </row>
    <row r="2" spans="1:24" ht="25.5" x14ac:dyDescent="0.25">
      <c r="A2" s="7">
        <v>1</v>
      </c>
      <c r="B2" s="8" t="s">
        <v>69</v>
      </c>
      <c r="C2" s="121" t="s">
        <v>70</v>
      </c>
      <c r="D2" s="9">
        <v>137.9</v>
      </c>
      <c r="E2" s="1" t="s">
        <v>9</v>
      </c>
      <c r="F2" s="47"/>
      <c r="G2" s="10">
        <f>ROUND(D2*F2, 0)</f>
        <v>0</v>
      </c>
      <c r="I2" s="45"/>
      <c r="W2" s="104"/>
    </row>
    <row r="3" spans="1:24" x14ac:dyDescent="0.25">
      <c r="B3" s="8"/>
      <c r="C3" s="107"/>
      <c r="F3" s="47"/>
      <c r="W3" s="104"/>
    </row>
    <row r="4" spans="1:24" s="51" customFormat="1" ht="114.75" x14ac:dyDescent="0.25">
      <c r="A4" s="17">
        <v>2</v>
      </c>
      <c r="B4" s="70" t="s">
        <v>279</v>
      </c>
      <c r="C4" s="77" t="s">
        <v>278</v>
      </c>
      <c r="D4" s="20">
        <v>137.9</v>
      </c>
      <c r="E4" s="21" t="s">
        <v>9</v>
      </c>
      <c r="F4" s="50"/>
      <c r="G4" s="22">
        <f>ROUND(D4*F4, 0)</f>
        <v>0</v>
      </c>
      <c r="H4" s="21"/>
      <c r="I4" s="52"/>
      <c r="J4" s="56"/>
      <c r="K4" s="49"/>
      <c r="L4" s="50"/>
      <c r="M4" s="50"/>
      <c r="N4" s="50"/>
      <c r="O4" s="50"/>
      <c r="P4" s="49"/>
      <c r="Q4" s="49"/>
      <c r="R4" s="78"/>
      <c r="S4" s="55"/>
      <c r="T4" s="54"/>
      <c r="U4" s="54"/>
      <c r="V4" s="77"/>
      <c r="W4" s="57"/>
      <c r="X4" s="108"/>
    </row>
    <row r="6" spans="1:24" s="11" customFormat="1" x14ac:dyDescent="0.25">
      <c r="A6" s="2"/>
      <c r="B6" s="3"/>
      <c r="C6" s="14" t="s">
        <v>7</v>
      </c>
      <c r="D6" s="4"/>
      <c r="E6" s="3"/>
      <c r="F6" s="5"/>
      <c r="G6" s="5">
        <f>SUM(G2:G5)</f>
        <v>0</v>
      </c>
      <c r="J6" s="101"/>
      <c r="L6" s="102"/>
      <c r="M6" s="102"/>
      <c r="N6" s="103"/>
      <c r="O6" s="103"/>
      <c r="R6" s="101"/>
      <c r="T6" s="103"/>
      <c r="U6" s="103"/>
      <c r="V6" s="113"/>
    </row>
  </sheetData>
  <pageMargins left="0.23622047244094491" right="0.23622047244094491" top="0.74803149606299213" bottom="0.74803149606299213" header="0.31496062992125984" footer="0.31496062992125984"/>
  <pageSetup paperSize="8" scale="88" orientation="landscape" useFirstPageNumber="1" r:id="rId1"/>
  <headerFooter>
    <oddHeader>&amp;C&amp;"Times New Roman,bold"&amp;12Munkanem összesítő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19</vt:i4>
      </vt:variant>
      <vt:variant>
        <vt:lpstr>Névvel ellátott tartományok</vt:lpstr>
      </vt:variant>
      <vt:variant>
        <vt:i4>19</vt:i4>
      </vt:variant>
    </vt:vector>
  </HeadingPairs>
  <TitlesOfParts>
    <vt:vector size="38" baseType="lpstr">
      <vt:lpstr>Záradék</vt:lpstr>
      <vt:lpstr>Összesítő</vt:lpstr>
      <vt:lpstr>Zsaluzás és állványozás</vt:lpstr>
      <vt:lpstr>Irtás, föld- és sziklamunka</vt:lpstr>
      <vt:lpstr>Síkalapozás</vt:lpstr>
      <vt:lpstr>Helyszíni beton és vasbeton mun</vt:lpstr>
      <vt:lpstr>Ácsmunka</vt:lpstr>
      <vt:lpstr>Vakolás és rabicolás</vt:lpstr>
      <vt:lpstr>Szárazépítés</vt:lpstr>
      <vt:lpstr>Tetőfedés</vt:lpstr>
      <vt:lpstr>Aljzatkészítés, hideg- és meleg</vt:lpstr>
      <vt:lpstr>Bádogozás</vt:lpstr>
      <vt:lpstr>Fa- és műanyag szerkezet elhely</vt:lpstr>
      <vt:lpstr>Fém nyílászáró és épületlakatos</vt:lpstr>
      <vt:lpstr>Felületképzés</vt:lpstr>
      <vt:lpstr>Szigetelés</vt:lpstr>
      <vt:lpstr>Kőburkolat készítése</vt:lpstr>
      <vt:lpstr>Megújuló energiahasznosító bere</vt:lpstr>
      <vt:lpstr>Elektromos </vt:lpstr>
      <vt:lpstr>Ácsmunka!Nyomtatási_terület</vt:lpstr>
      <vt:lpstr>'Aljzatkészítés, hideg- és meleg'!Nyomtatási_terület</vt:lpstr>
      <vt:lpstr>Bádogozás!Nyomtatási_terület</vt:lpstr>
      <vt:lpstr>'Elektromos '!Nyomtatási_terület</vt:lpstr>
      <vt:lpstr>'Fa- és műanyag szerkezet elhely'!Nyomtatási_terület</vt:lpstr>
      <vt:lpstr>Felületképzés!Nyomtatási_terület</vt:lpstr>
      <vt:lpstr>'Fém nyílászáró és épületlakatos'!Nyomtatási_terület</vt:lpstr>
      <vt:lpstr>'Helyszíni beton és vasbeton mun'!Nyomtatási_terület</vt:lpstr>
      <vt:lpstr>'Irtás, föld- és sziklamunka'!Nyomtatási_terület</vt:lpstr>
      <vt:lpstr>'Kőburkolat készítése'!Nyomtatási_terület</vt:lpstr>
      <vt:lpstr>'Megújuló energiahasznosító bere'!Nyomtatási_terület</vt:lpstr>
      <vt:lpstr>Összesítő!Nyomtatási_terület</vt:lpstr>
      <vt:lpstr>Síkalapozás!Nyomtatási_terület</vt:lpstr>
      <vt:lpstr>Szárazépítés!Nyomtatási_terület</vt:lpstr>
      <vt:lpstr>Szigetelés!Nyomtatási_terület</vt:lpstr>
      <vt:lpstr>Tetőfedés!Nyomtatási_terület</vt:lpstr>
      <vt:lpstr>'Vakolás és rabicolás'!Nyomtatási_terület</vt:lpstr>
      <vt:lpstr>Záradék!Nyomtatási_terület</vt:lpstr>
      <vt:lpstr>'Zsaluzás és állványozás'!Nyomtatási_terület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Balogh Gyula</dc:creator>
  <cp:lastModifiedBy>Windows-felhasználó</cp:lastModifiedBy>
  <cp:lastPrinted>2018-02-21T10:08:20Z</cp:lastPrinted>
  <dcterms:created xsi:type="dcterms:W3CDTF">2016-03-17T17:59:20Z</dcterms:created>
  <dcterms:modified xsi:type="dcterms:W3CDTF">2018-03-01T14:28:05Z</dcterms:modified>
</cp:coreProperties>
</file>